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35" yWindow="345" windowWidth="27885" windowHeight="12345"/>
  </bookViews>
  <sheets>
    <sheet name="수주통계" sheetId="3" r:id="rId1"/>
  </sheets>
  <definedNames>
    <definedName name="_xlnm.Print_Area" localSheetId="0">수주통계!$A$1:$U$199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S181" i="3" l="1"/>
  <c r="R181" i="3"/>
  <c r="Q181" i="3"/>
  <c r="P181" i="3"/>
  <c r="O181" i="3"/>
  <c r="N181" i="3"/>
  <c r="M181" i="3"/>
  <c r="L181" i="3"/>
  <c r="K181" i="3"/>
  <c r="J181" i="3"/>
  <c r="I181" i="3"/>
  <c r="H181" i="3"/>
  <c r="G181" i="3"/>
  <c r="F181" i="3"/>
  <c r="E181" i="3"/>
  <c r="D181" i="3"/>
  <c r="C181" i="3"/>
  <c r="B181" i="3"/>
  <c r="S180" i="3"/>
  <c r="R180" i="3"/>
  <c r="Q180" i="3"/>
  <c r="P180" i="3"/>
  <c r="O180" i="3"/>
  <c r="N180" i="3"/>
  <c r="M180" i="3"/>
  <c r="L180" i="3"/>
  <c r="K180" i="3"/>
  <c r="J180" i="3"/>
  <c r="I180" i="3"/>
  <c r="H180" i="3"/>
  <c r="G180" i="3"/>
  <c r="F180" i="3"/>
  <c r="E180" i="3"/>
  <c r="D180" i="3"/>
  <c r="C180" i="3"/>
  <c r="B180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B179" i="3"/>
  <c r="S176" i="3"/>
  <c r="R176" i="3"/>
  <c r="Q176" i="3"/>
  <c r="P176" i="3"/>
  <c r="O176" i="3"/>
  <c r="N176" i="3"/>
  <c r="M176" i="3"/>
  <c r="L176" i="3"/>
  <c r="K176" i="3"/>
  <c r="J176" i="3"/>
  <c r="I176" i="3"/>
  <c r="H176" i="3"/>
  <c r="G176" i="3"/>
  <c r="F176" i="3"/>
  <c r="E176" i="3"/>
  <c r="D176" i="3"/>
  <c r="C176" i="3"/>
  <c r="B176" i="3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C175" i="3"/>
  <c r="B175" i="3"/>
  <c r="S174" i="3"/>
  <c r="R174" i="3"/>
  <c r="Q174" i="3"/>
  <c r="P174" i="3"/>
  <c r="O174" i="3"/>
  <c r="N174" i="3"/>
  <c r="M174" i="3"/>
  <c r="L174" i="3"/>
  <c r="K174" i="3"/>
  <c r="J174" i="3"/>
  <c r="I174" i="3"/>
  <c r="H174" i="3"/>
  <c r="G174" i="3"/>
  <c r="F174" i="3"/>
  <c r="E174" i="3"/>
  <c r="D174" i="3"/>
  <c r="C174" i="3"/>
  <c r="B174" i="3"/>
  <c r="C184" i="3"/>
  <c r="C182" i="3"/>
  <c r="S182" i="3" l="1"/>
  <c r="S186" i="3" s="1"/>
  <c r="R182" i="3"/>
  <c r="R186" i="3" s="1"/>
  <c r="Q182" i="3"/>
  <c r="Q186" i="3" s="1"/>
  <c r="P182" i="3"/>
  <c r="P186" i="3" s="1"/>
  <c r="O182" i="3"/>
  <c r="O186" i="3" s="1"/>
  <c r="N182" i="3"/>
  <c r="N186" i="3" s="1"/>
  <c r="M182" i="3"/>
  <c r="M186" i="3" s="1"/>
  <c r="L182" i="3"/>
  <c r="L186" i="3" s="1"/>
  <c r="K182" i="3"/>
  <c r="K186" i="3" s="1"/>
  <c r="J182" i="3"/>
  <c r="J186" i="3" s="1"/>
  <c r="I182" i="3"/>
  <c r="I186" i="3" s="1"/>
  <c r="H182" i="3"/>
  <c r="H186" i="3" s="1"/>
  <c r="G182" i="3"/>
  <c r="G186" i="3" s="1"/>
  <c r="F182" i="3"/>
  <c r="F186" i="3" s="1"/>
  <c r="E182" i="3"/>
  <c r="E186" i="3" s="1"/>
  <c r="D182" i="3"/>
  <c r="D186" i="3" s="1"/>
  <c r="C186" i="3"/>
  <c r="B182" i="3"/>
  <c r="B186" i="3" s="1"/>
  <c r="S196" i="3" l="1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E196" i="3"/>
  <c r="D196" i="3"/>
  <c r="C196" i="3"/>
  <c r="B196" i="3"/>
  <c r="B198" i="3" l="1"/>
  <c r="B199" i="3" s="1"/>
  <c r="D198" i="3"/>
  <c r="D199" i="3" s="1"/>
  <c r="F198" i="3"/>
  <c r="F199" i="3" s="1"/>
  <c r="H198" i="3"/>
  <c r="J198" i="3"/>
  <c r="J199" i="3" s="1"/>
  <c r="L198" i="3"/>
  <c r="L199" i="3" s="1"/>
  <c r="N198" i="3"/>
  <c r="N199" i="3" s="1"/>
  <c r="P198" i="3"/>
  <c r="R198" i="3"/>
  <c r="R199" i="3" s="1"/>
  <c r="E192" i="3"/>
  <c r="E195" i="3"/>
  <c r="E194" i="3"/>
  <c r="E193" i="3"/>
  <c r="E191" i="3"/>
  <c r="E190" i="3"/>
  <c r="E189" i="3"/>
  <c r="E188" i="3"/>
  <c r="G192" i="3"/>
  <c r="G195" i="3"/>
  <c r="G194" i="3"/>
  <c r="G193" i="3"/>
  <c r="G191" i="3"/>
  <c r="G190" i="3"/>
  <c r="G189" i="3"/>
  <c r="G188" i="3"/>
  <c r="K192" i="3"/>
  <c r="K195" i="3"/>
  <c r="K194" i="3"/>
  <c r="K193" i="3"/>
  <c r="K191" i="3"/>
  <c r="K190" i="3"/>
  <c r="K189" i="3"/>
  <c r="K188" i="3"/>
  <c r="M192" i="3"/>
  <c r="M195" i="3"/>
  <c r="M194" i="3"/>
  <c r="M193" i="3"/>
  <c r="M191" i="3"/>
  <c r="M190" i="3"/>
  <c r="M189" i="3"/>
  <c r="M188" i="3"/>
  <c r="Q192" i="3"/>
  <c r="Q195" i="3"/>
  <c r="Q194" i="3"/>
  <c r="Q193" i="3"/>
  <c r="Q191" i="3"/>
  <c r="Q190" i="3"/>
  <c r="Q189" i="3"/>
  <c r="Q188" i="3"/>
  <c r="S192" i="3"/>
  <c r="S195" i="3"/>
  <c r="S194" i="3"/>
  <c r="S193" i="3"/>
  <c r="S191" i="3"/>
  <c r="S190" i="3"/>
  <c r="S189" i="3"/>
  <c r="S188" i="3"/>
  <c r="B192" i="3"/>
  <c r="B195" i="3"/>
  <c r="B194" i="3"/>
  <c r="B193" i="3"/>
  <c r="B191" i="3"/>
  <c r="B190" i="3"/>
  <c r="B189" i="3"/>
  <c r="B188" i="3"/>
  <c r="D192" i="3"/>
  <c r="D195" i="3"/>
  <c r="D194" i="3"/>
  <c r="D193" i="3"/>
  <c r="D191" i="3"/>
  <c r="D190" i="3"/>
  <c r="D189" i="3"/>
  <c r="D188" i="3"/>
  <c r="F192" i="3"/>
  <c r="F195" i="3"/>
  <c r="F194" i="3"/>
  <c r="F193" i="3"/>
  <c r="F191" i="3"/>
  <c r="F190" i="3"/>
  <c r="F189" i="3"/>
  <c r="F188" i="3"/>
  <c r="H199" i="3"/>
  <c r="H192" i="3"/>
  <c r="H195" i="3"/>
  <c r="H194" i="3"/>
  <c r="H193" i="3"/>
  <c r="H191" i="3"/>
  <c r="H190" i="3"/>
  <c r="H189" i="3"/>
  <c r="H188" i="3"/>
  <c r="J192" i="3"/>
  <c r="J195" i="3"/>
  <c r="J194" i="3"/>
  <c r="J193" i="3"/>
  <c r="J191" i="3"/>
  <c r="J190" i="3"/>
  <c r="J189" i="3"/>
  <c r="J188" i="3"/>
  <c r="L192" i="3"/>
  <c r="L195" i="3"/>
  <c r="L194" i="3"/>
  <c r="L193" i="3"/>
  <c r="L191" i="3"/>
  <c r="L190" i="3"/>
  <c r="L189" i="3"/>
  <c r="L188" i="3"/>
  <c r="N192" i="3"/>
  <c r="N195" i="3"/>
  <c r="N194" i="3"/>
  <c r="N193" i="3"/>
  <c r="N191" i="3"/>
  <c r="N190" i="3"/>
  <c r="N189" i="3"/>
  <c r="N188" i="3"/>
  <c r="P199" i="3"/>
  <c r="P192" i="3"/>
  <c r="P195" i="3"/>
  <c r="P194" i="3"/>
  <c r="P193" i="3"/>
  <c r="P191" i="3"/>
  <c r="P190" i="3"/>
  <c r="P189" i="3"/>
  <c r="P188" i="3"/>
  <c r="R192" i="3"/>
  <c r="R195" i="3"/>
  <c r="R194" i="3"/>
  <c r="R193" i="3"/>
  <c r="R191" i="3"/>
  <c r="R190" i="3"/>
  <c r="R189" i="3"/>
  <c r="R188" i="3"/>
  <c r="C198" i="3"/>
  <c r="C199" i="3" s="1"/>
  <c r="E198" i="3"/>
  <c r="E199" i="3" s="1"/>
  <c r="G198" i="3"/>
  <c r="G199" i="3" s="1"/>
  <c r="I198" i="3"/>
  <c r="I199" i="3" s="1"/>
  <c r="K198" i="3"/>
  <c r="K199" i="3" s="1"/>
  <c r="M198" i="3"/>
  <c r="M199" i="3" s="1"/>
  <c r="O198" i="3"/>
  <c r="O199" i="3" s="1"/>
  <c r="Q198" i="3"/>
  <c r="Q199" i="3" s="1"/>
  <c r="S198" i="3"/>
  <c r="S199" i="3" s="1"/>
  <c r="C192" i="3"/>
  <c r="C195" i="3"/>
  <c r="C194" i="3"/>
  <c r="C193" i="3"/>
  <c r="C191" i="3"/>
  <c r="C190" i="3"/>
  <c r="C189" i="3"/>
  <c r="C188" i="3"/>
  <c r="I192" i="3"/>
  <c r="I195" i="3"/>
  <c r="I194" i="3"/>
  <c r="I193" i="3"/>
  <c r="I191" i="3"/>
  <c r="I190" i="3"/>
  <c r="I189" i="3"/>
  <c r="I188" i="3"/>
  <c r="O192" i="3"/>
  <c r="O195" i="3"/>
  <c r="O194" i="3"/>
  <c r="O193" i="3"/>
  <c r="O191" i="3"/>
  <c r="O190" i="3"/>
  <c r="O189" i="3"/>
  <c r="O188" i="3"/>
  <c r="C185" i="3"/>
  <c r="U179" i="3" l="1"/>
  <c r="T176" i="3" l="1"/>
  <c r="T175" i="3"/>
  <c r="T174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U174" i="3" s="1"/>
  <c r="T181" i="3"/>
  <c r="T180" i="3"/>
  <c r="T179" i="3"/>
  <c r="S184" i="3"/>
  <c r="R185" i="3"/>
  <c r="Q184" i="3"/>
  <c r="P185" i="3"/>
  <c r="O184" i="3"/>
  <c r="N185" i="3"/>
  <c r="M184" i="3"/>
  <c r="L185" i="3"/>
  <c r="K184" i="3"/>
  <c r="J185" i="3"/>
  <c r="I184" i="3"/>
  <c r="H185" i="3"/>
  <c r="G184" i="3"/>
  <c r="F185" i="3"/>
  <c r="E184" i="3"/>
  <c r="D185" i="3"/>
  <c r="T184" i="3" l="1"/>
  <c r="D184" i="3"/>
  <c r="F184" i="3"/>
  <c r="H184" i="3"/>
  <c r="J184" i="3"/>
  <c r="L184" i="3"/>
  <c r="N184" i="3"/>
  <c r="P184" i="3"/>
  <c r="R184" i="3"/>
  <c r="E185" i="3"/>
  <c r="G185" i="3"/>
  <c r="I185" i="3"/>
  <c r="K185" i="3"/>
  <c r="M185" i="3"/>
  <c r="O185" i="3"/>
  <c r="Q185" i="3"/>
  <c r="S185" i="3"/>
  <c r="T18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76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75" i="3" l="1"/>
  <c r="U180" i="3"/>
  <c r="U181" i="3"/>
  <c r="U185" i="3" l="1"/>
  <c r="U184" i="3"/>
  <c r="B184" i="3" l="1"/>
  <c r="B185" i="3" l="1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<sst xmlns="http://schemas.openxmlformats.org/spreadsheetml/2006/main" count="262" uniqueCount="213">
  <si>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</si>
  <si>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</si>
  <si>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</si>
  <si>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</si>
  <si>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</si>
  <si>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</si>
  <si>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</si>
  <si>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</si>
  <si>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</si>
  <si>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</si>
  <si>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</si>
  <si>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</si>
  <si>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</si>
  <si>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</si>
  <si>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</si>
  <si>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</si>
  <si>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</si>
  <si>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</si>
  <si>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</si>
  <si>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</si>
  <si>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</si>
  <si>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</si>
  <si>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</si>
  <si>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</si>
  <si>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</si>
  <si>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</si>
  <si>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</si>
  <si>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</si>
  <si>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</si>
  <si>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</si>
  <si>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</si>
  <si>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</si>
  <si>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</si>
  <si>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</si>
  <si>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</si>
  <si>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</si>
  <si>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</si>
  <si>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</si>
  <si>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</si>
  <si>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</si>
  <si>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</si>
  <si>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</si>
  <si>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</si>
  <si>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</si>
  <si>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</si>
  <si>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</si>
  <si>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</si>
  <si>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</si>
  <si>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</si>
  <si>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</si>
  <si>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</si>
  <si>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</si>
  <si>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</si>
  <si>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</si>
  <si>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</si>
  <si>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</si>
  <si>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</si>
  <si>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</si>
  <si>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</si>
  <si>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</si>
  <si>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</si>
  <si>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</si>
  <si>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</si>
  <si>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</si>
  <si>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</si>
  <si>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</si>
  <si>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</si>
  <si>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</si>
  <si>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</si>
  <si>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</si>
  <si>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</si>
  <si>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</si>
  <si>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</si>
  <si>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</si>
  <si>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</si>
  <si>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</si>
  <si>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</si>
  <si>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</si>
  <si>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</si>
  <si>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</si>
  <si>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</si>
  <si>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</si>
  <si>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</si>
  <si>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</si>
  <si>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</si>
  <si>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</si>
  <si>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</si>
  <si>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</si>
  <si>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</si>
  <si>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</si>
  <si>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</si>
  <si>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</si>
  <si>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</si>
  <si>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</si>
  <si>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</si>
  <si>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</si>
  <si>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</si>
  <si>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</si>
  <si>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</si>
  <si>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</si>
  <si>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</si>
  <si>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</si>
  <si>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</si>
  <si>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</si>
  <si>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</si>
  <si>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</si>
  <si>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</si>
  <si>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</si>
  <si>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</si>
  <si>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</si>
  <si>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</si>
  <si>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</si>
  <si>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</si>
  <si>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</si>
  <si>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</si>
  <si>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</si>
  <si>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</si>
  <si>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</si>
  <si>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</si>
  <si>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</si>
  <si>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</si>
  <si>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</si>
  <si>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</si>
  <si>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</si>
  <si>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</si>
  <si>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</si>
  <si>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</si>
  <si>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</si>
  <si>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</si>
  <si>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</si>
  <si>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</si>
  <si>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</si>
  <si>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</si>
  <si>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</si>
  <si>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</si>
  <si>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</si>
  <si>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</si>
  <si>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</si>
  <si>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</si>
  <si>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</si>
  <si>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</si>
  <si>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</si>
  <si>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</si>
  <si>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</si>
  <si>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</si>
  <si>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</si>
  <si>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</si>
  <si>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</si>
  <si>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</si>
  <si>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</si>
  <si>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</si>
  <si>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</si>
  <si>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</si>
  <si>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</si>
  <si>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</si>
  <si>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</si>
  <si>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</si>
  <si>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</si>
  <si>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</si>
  <si>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</si>
  <si>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</si>
  <si>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</si>
  <si>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</si>
  <si>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</si>
  <si>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</si>
  <si>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</si>
  <si>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</si>
  <si>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</si>
  <si>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</si>
  <si>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</si>
  <si>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</si>
  <si>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</si>
  <si>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</si>
  <si>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</si>
  <si>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</si>
  <si>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</si>
  <si>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</si>
  <si>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</si>
  <si>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</si>
  <si>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</si>
  <si>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</si>
  <si>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</si>
  <si>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</si>
  <si>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</si>
  <si>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</si>
  <si>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14년대비</t>
    <phoneticPr fontId="13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</si>
  <si>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</si>
  <si>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</si>
  <si>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</si>
  <si>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</si>
  <si>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</si>
  <si>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</si>
  <si>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</si>
  <si>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</si>
  <si>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</si>
  <si>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</si>
  <si>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</si>
  <si>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</si>
  <si>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</si>
  <si>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</si>
  <si>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</si>
  <si>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</si>
  <si>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</si>
  <si>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</si>
  <si>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</si>
  <si>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</si>
  <si>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</si>
  <si>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</si>
  <si>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</si>
  <si>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2016년 11월 건설수주액분석</t>
    <phoneticPr fontId="13" type="noConversion"/>
  </si>
  <si>
    <t>16.11월 누적</t>
    <phoneticPr fontId="12" type="noConversion"/>
  </si>
  <si>
    <t>15.11월 누적</t>
    <phoneticPr fontId="12" type="noConversion"/>
  </si>
  <si>
    <t>14.11월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</si>
</sst>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</numFmts>
  <fonts count="3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7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17" fillId="0" borderId="0" xfId="0" applyNumberFormat="1" applyFon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9" fillId="10" borderId="0" xfId="0" applyFont="1" applyFill="1">
      <alignment vertical="center"/>
    </xf>
    <xf numFmtId="41" fontId="21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2" fillId="0" borderId="0" xfId="0" applyFont="1">
      <alignment vertical="center"/>
    </xf>
    <xf numFmtId="0" fontId="17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7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8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7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4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7" fillId="2" borderId="1" xfId="5" applyFont="1" applyFill="1" applyBorder="1" applyAlignment="1">
      <alignment vertical="center" shrinkToFit="1"/>
    </xf>
    <xf numFmtId="41" fontId="27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6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6" fillId="8" borderId="1" xfId="0" applyNumberFormat="1" applyFont="1" applyFill="1" applyBorder="1">
      <alignment vertical="center"/>
    </xf>
    <xf numFmtId="177" fontId="18" fillId="11" borderId="1" xfId="0" applyNumberFormat="1" applyFont="1" applyFill="1" applyBorder="1">
      <alignment vertical="center"/>
    </xf>
    <xf numFmtId="177" fontId="24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8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7" fillId="7" borderId="37" xfId="0" applyFont="1" applyFill="1" applyBorder="1">
      <alignment vertical="center"/>
    </xf>
    <xf numFmtId="0" fontId="17" fillId="7" borderId="0" xfId="0" applyFont="1" applyFill="1">
      <alignment vertical="center"/>
    </xf>
    <xf numFmtId="180" fontId="23" fillId="7" borderId="0" xfId="0" applyNumberFormat="1" applyFont="1" applyFill="1">
      <alignment vertical="center"/>
    </xf>
    <xf numFmtId="0" fontId="23" fillId="7" borderId="0" xfId="0" applyFont="1" applyFill="1">
      <alignment vertical="center"/>
    </xf>
    <xf numFmtId="41" fontId="21" fillId="7" borderId="0" xfId="0" applyNumberFormat="1" applyFont="1" applyFill="1">
      <alignment vertical="center"/>
    </xf>
    <xf numFmtId="41" fontId="17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6" fillId="8" borderId="1" xfId="0" applyNumberFormat="1" applyFont="1" applyFill="1" applyBorder="1">
      <alignment vertical="center"/>
    </xf>
    <xf numFmtId="0" fontId="26" fillId="0" borderId="0" xfId="0" applyFont="1" applyFill="1">
      <alignment vertical="center"/>
    </xf>
    <xf numFmtId="41" fontId="26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1" fillId="10" borderId="0" xfId="0" applyNumberFormat="1" applyFont="1" applyFill="1">
      <alignment vertical="center"/>
    </xf>
    <xf numFmtId="176" fontId="30" fillId="0" borderId="1" xfId="0" applyNumberFormat="1" applyFont="1" applyFill="1" applyBorder="1">
      <alignment vertical="center"/>
    </xf>
    <xf numFmtId="0" fontId="31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9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1" fillId="0" borderId="10" xfId="0" applyFont="1" applyFill="1" applyBorder="1">
      <alignment vertical="center"/>
    </xf>
    <xf numFmtId="176" fontId="17" fillId="11" borderId="1" xfId="0" applyNumberFormat="1" applyFont="1" applyFill="1" applyBorder="1" applyAlignment="1">
      <alignment horizontal="right" vertical="center"/>
    </xf>
    <xf numFmtId="41" fontId="18" fillId="11" borderId="6" xfId="5" applyFont="1" applyFill="1" applyBorder="1" applyAlignment="1">
      <alignment horizontal="right"/>
    </xf>
    <xf numFmtId="41" fontId="18" fillId="11" borderId="1" xfId="5" applyFont="1" applyFill="1" applyBorder="1" applyAlignment="1">
      <alignment horizontal="right"/>
    </xf>
    <xf numFmtId="178" fontId="18" fillId="11" borderId="1" xfId="5" applyNumberFormat="1" applyFont="1" applyFill="1" applyBorder="1" applyAlignment="1">
      <alignment horizontal="right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6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6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7" fillId="13" borderId="0" xfId="0" applyNumberFormat="1" applyFont="1" applyFill="1" applyBorder="1">
      <alignment vertical="center"/>
    </xf>
    <xf numFmtId="181" fontId="17" fillId="14" borderId="0" xfId="0" applyNumberFormat="1" applyFont="1" applyFill="1" applyBorder="1">
      <alignment vertical="center"/>
    </xf>
    <xf numFmtId="0" fontId="19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41" fontId="20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2" fillId="0" borderId="0" xfId="0" applyFont="1">
      <alignment vertical="center"/>
    </xf>
    <xf numFmtId="176" fontId="22" fillId="13" borderId="0" xfId="0" applyNumberFormat="1" applyFont="1" applyFill="1" applyBorder="1">
      <alignment vertical="center"/>
    </xf>
    <xf numFmtId="181" fontId="22" fillId="14" borderId="0" xfId="0" applyNumberFormat="1" applyFont="1" applyFill="1" applyBorder="1">
      <alignment vertical="center"/>
    </xf>
    <xf numFmtId="0" fontId="18" fillId="11" borderId="1" xfId="5" applyNumberFormat="1" applyFont="1" applyFill="1" applyBorder="1" applyAlignment="1">
      <alignment horizontal="center" vertical="center"/>
    </xf>
    <xf numFmtId="181" fontId="0" fillId="7" borderId="0" xfId="0" applyNumberFormat="1" applyFill="1">
      <alignment vertical="center"/>
    </xf>
    <xf numFmtId="181" fontId="24" fillId="0" borderId="0" xfId="0" applyNumberFormat="1" applyFont="1">
      <alignment vertical="center"/>
    </xf>
    <xf numFmtId="43" fontId="0" fillId="0" borderId="0" xfId="0" applyNumberFormat="1">
      <alignment vertical="center"/>
    </xf>
    <xf numFmtId="0" fontId="25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/>
    </xf>
    <xf numFmtId="0" fontId="26" fillId="4" borderId="38" xfId="0" applyFont="1" applyFill="1" applyBorder="1" applyAlignment="1">
      <alignment horizontal="center" vertical="center"/>
    </xf>
    <xf numFmtId="0" fontId="16" fillId="0" borderId="0" xfId="25" applyFont="1" applyFill="1" applyAlignment="1">
      <alignment horizontal="center"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1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7"/>
  <sheetViews>
    <sheetView tabSelected="1" zoomScaleNormal="100" workbookViewId="0">
      <pane ySplit="5" topLeftCell="A160" activePane="bottomLeft" state="frozen"/>
      <selection pane="bottomLeft" activeCell="K206" sqref="K206"/>
    </sheetView>
  </sheetViews>
  <sheetFormatPr defaultRowHeight="16.5"/>
  <cols>
    <col min="1" max="1" width="17" customWidth="1"/>
    <col min="2" max="2" width="14.5" bestFit="1" customWidth="1"/>
    <col min="3" max="4" width="11.25" bestFit="1" customWidth="1"/>
    <col min="5" max="5" width="9.375" bestFit="1" customWidth="1"/>
    <col min="6" max="6" width="10.125" bestFit="1" customWidth="1"/>
    <col min="7" max="7" width="10" bestFit="1" customWidth="1"/>
    <col min="8" max="8" width="10.125" bestFit="1" customWidth="1"/>
    <col min="9" max="9" width="13.25" bestFit="1" customWidth="1"/>
    <col min="10" max="10" width="11.25" bestFit="1" customWidth="1"/>
    <col min="11" max="11" width="10" bestFit="1" customWidth="1"/>
    <col min="12" max="12" width="11.375" bestFit="1" customWidth="1"/>
    <col min="13" max="15" width="11.25" bestFit="1" customWidth="1"/>
    <col min="16" max="16" width="10" bestFit="1" customWidth="1"/>
    <col min="17" max="17" width="13.25" bestFit="1" customWidth="1"/>
    <col min="18" max="19" width="11.25" bestFit="1" customWidth="1"/>
    <col min="20" max="20" width="8.25" style="204" hidden="1" customWidth="1"/>
    <col min="21" max="21" width="12.25" style="180" hidden="1" customWidth="1"/>
    <col min="22" max="23" width="9" customWidth="1"/>
    <col min="25" max="25" width="12.375" bestFit="1" customWidth="1"/>
  </cols>
  <sheetData>
    <row r="1" spans="1:21" ht="26.25" customHeight="1">
      <c r="A1" s="264" t="s">
        <v>209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1"/>
      <c r="S2" s="195" t="s">
        <v>177</v>
      </c>
      <c r="U2" s="195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61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62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63"/>
    </row>
    <row r="6" spans="1:21" ht="17.25" hidden="1" thickTop="1">
      <c r="A6" s="145" t="s">
        <v>67</v>
      </c>
      <c r="B6" s="146">
        <v>1024478</v>
      </c>
      <c r="C6" s="147">
        <v>322615</v>
      </c>
      <c r="D6" s="148">
        <v>229858</v>
      </c>
      <c r="E6" s="148"/>
      <c r="F6" s="148">
        <v>92307</v>
      </c>
      <c r="G6" s="148">
        <v>32791</v>
      </c>
      <c r="H6" s="148">
        <v>59516</v>
      </c>
      <c r="I6" s="148">
        <v>702312</v>
      </c>
      <c r="J6" s="148">
        <v>89641</v>
      </c>
      <c r="K6" s="148"/>
      <c r="L6" s="148">
        <v>612671</v>
      </c>
      <c r="M6" s="148">
        <v>418693</v>
      </c>
      <c r="N6" s="148">
        <v>193978</v>
      </c>
      <c r="O6" s="148">
        <v>319499</v>
      </c>
      <c r="P6" s="148"/>
      <c r="Q6" s="148">
        <v>704979</v>
      </c>
      <c r="R6" s="148">
        <v>451483</v>
      </c>
      <c r="S6" s="148">
        <v>253496</v>
      </c>
      <c r="T6" s="205"/>
      <c r="U6" s="202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8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8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8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8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8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8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8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8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8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8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8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8"/>
    </row>
    <row r="19" spans="1:21" hidden="1">
      <c r="A19" s="149" t="s">
        <v>71</v>
      </c>
      <c r="B19" s="150">
        <v>945723</v>
      </c>
      <c r="C19" s="151">
        <v>337645</v>
      </c>
      <c r="D19" s="152">
        <v>232608</v>
      </c>
      <c r="E19" s="152"/>
      <c r="F19" s="152">
        <v>105037</v>
      </c>
      <c r="G19" s="152">
        <v>31722</v>
      </c>
      <c r="H19" s="152">
        <v>73315</v>
      </c>
      <c r="I19" s="152">
        <v>608078</v>
      </c>
      <c r="J19" s="152">
        <v>89628</v>
      </c>
      <c r="K19" s="152"/>
      <c r="L19" s="152">
        <v>518450</v>
      </c>
      <c r="M19" s="152">
        <v>324962</v>
      </c>
      <c r="N19" s="152">
        <v>193488</v>
      </c>
      <c r="O19" s="152">
        <v>322236</v>
      </c>
      <c r="P19" s="152"/>
      <c r="Q19" s="152">
        <v>623487</v>
      </c>
      <c r="R19" s="152">
        <v>356684</v>
      </c>
      <c r="S19" s="152">
        <v>266803</v>
      </c>
      <c r="U19" s="188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8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8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8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8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8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8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8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8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8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8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8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8"/>
    </row>
    <row r="32" spans="1:21" hidden="1">
      <c r="A32" s="153" t="s">
        <v>73</v>
      </c>
      <c r="B32" s="154">
        <v>993840</v>
      </c>
      <c r="C32" s="155">
        <v>318255</v>
      </c>
      <c r="D32" s="155">
        <v>209715</v>
      </c>
      <c r="E32" s="155"/>
      <c r="F32" s="155">
        <v>108540</v>
      </c>
      <c r="G32" s="155">
        <v>38533</v>
      </c>
      <c r="H32" s="155">
        <v>70007</v>
      </c>
      <c r="I32" s="155">
        <v>675585</v>
      </c>
      <c r="J32" s="155">
        <v>94249</v>
      </c>
      <c r="K32" s="155"/>
      <c r="L32" s="155">
        <v>581336</v>
      </c>
      <c r="M32" s="155">
        <v>391554</v>
      </c>
      <c r="N32" s="155">
        <v>189782</v>
      </c>
      <c r="O32" s="155">
        <v>303964</v>
      </c>
      <c r="P32" s="155"/>
      <c r="Q32" s="155">
        <v>689876</v>
      </c>
      <c r="R32" s="155">
        <v>430087</v>
      </c>
      <c r="S32" s="155">
        <v>259789</v>
      </c>
      <c r="U32" s="188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8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8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8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8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8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8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8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8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8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8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8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8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8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4">
        <v>84.9</v>
      </c>
      <c r="U46" s="189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4">
        <v>84.9</v>
      </c>
      <c r="U47" s="189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4">
        <v>84.9</v>
      </c>
      <c r="U48" s="189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4">
        <v>84.9</v>
      </c>
      <c r="U49" s="189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4">
        <v>84.9</v>
      </c>
      <c r="U50" s="189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4">
        <v>84.9</v>
      </c>
      <c r="U51" s="189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4">
        <v>84.9</v>
      </c>
      <c r="U52" s="189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4">
        <v>84.9</v>
      </c>
      <c r="U53" s="189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4">
        <v>84.9</v>
      </c>
      <c r="U54" s="189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4">
        <v>84.9</v>
      </c>
      <c r="U55" s="189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4">
        <v>84.9</v>
      </c>
      <c r="U56" s="189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4">
        <v>84.9</v>
      </c>
      <c r="U57" s="189">
        <f t="shared" si="0"/>
        <v>225224.19642822491</v>
      </c>
    </row>
    <row r="58" spans="1:21" s="171" customFormat="1" hidden="1">
      <c r="A58" s="110" t="s">
        <v>85</v>
      </c>
      <c r="B58" s="186">
        <v>1279117.8064766699</v>
      </c>
      <c r="C58" s="187">
        <v>370887.19010117021</v>
      </c>
      <c r="D58" s="187">
        <v>219321.66055654519</v>
      </c>
      <c r="E58" s="187"/>
      <c r="F58" s="187">
        <v>151565.52954462502</v>
      </c>
      <c r="G58" s="187">
        <v>75699.276960817297</v>
      </c>
      <c r="H58" s="187">
        <v>75866.252583807742</v>
      </c>
      <c r="I58" s="187">
        <v>908230.61637549952</v>
      </c>
      <c r="J58" s="187">
        <v>142605.59324960742</v>
      </c>
      <c r="K58" s="187"/>
      <c r="L58" s="187">
        <v>765625.02312589216</v>
      </c>
      <c r="M58" s="187">
        <v>505784.68642786035</v>
      </c>
      <c r="N58" s="187">
        <v>259840.33669803187</v>
      </c>
      <c r="O58" s="187">
        <v>361927.25380615261</v>
      </c>
      <c r="P58" s="187"/>
      <c r="Q58" s="187">
        <v>917190.55267051735</v>
      </c>
      <c r="R58" s="187">
        <v>581483.96338867769</v>
      </c>
      <c r="S58" s="187">
        <v>335706.58928183961</v>
      </c>
      <c r="T58" s="206">
        <v>84.9</v>
      </c>
      <c r="U58" s="190">
        <f t="shared" si="0"/>
        <v>1506616.9687593284</v>
      </c>
    </row>
    <row r="59" spans="1:21" hidden="1">
      <c r="A59" s="182" t="s">
        <v>86</v>
      </c>
      <c r="B59" s="183">
        <v>66556.836799503886</v>
      </c>
      <c r="C59" s="184">
        <v>18774.017073714371</v>
      </c>
      <c r="D59" s="184">
        <v>6066.152573798513</v>
      </c>
      <c r="E59" s="185" t="s">
        <v>41</v>
      </c>
      <c r="F59" s="182">
        <v>12707.864499915859</v>
      </c>
      <c r="G59" s="182">
        <v>10308.73</v>
      </c>
      <c r="H59" s="182">
        <v>2399.1344999158596</v>
      </c>
      <c r="I59" s="182">
        <v>47782.819725789501</v>
      </c>
      <c r="J59" s="182">
        <v>2706.1234806715547</v>
      </c>
      <c r="K59" s="185" t="s">
        <v>41</v>
      </c>
      <c r="L59" s="182">
        <v>45076.69624511795</v>
      </c>
      <c r="M59" s="182">
        <v>25298.752345508976</v>
      </c>
      <c r="N59" s="182">
        <v>19777.943899608974</v>
      </c>
      <c r="O59" s="182">
        <v>8772.2760544700686</v>
      </c>
      <c r="P59" s="185" t="s">
        <v>41</v>
      </c>
      <c r="Q59" s="182">
        <v>57784.560745033807</v>
      </c>
      <c r="R59" s="182">
        <v>35607.482345508972</v>
      </c>
      <c r="S59" s="182">
        <v>22177.078399524835</v>
      </c>
      <c r="T59" s="204">
        <v>94.5</v>
      </c>
      <c r="U59" s="189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4">
        <v>94.5</v>
      </c>
      <c r="U60" s="189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4">
        <v>94.5</v>
      </c>
      <c r="U61" s="189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4">
        <v>94.5</v>
      </c>
      <c r="U62" s="189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4">
        <v>94.5</v>
      </c>
      <c r="U63" s="189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4">
        <v>94.5</v>
      </c>
      <c r="U64" s="189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4">
        <v>94.5</v>
      </c>
      <c r="U65" s="189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4">
        <v>94.5</v>
      </c>
      <c r="U66" s="189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4">
        <v>94.5</v>
      </c>
      <c r="U67" s="189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4">
        <v>94.5</v>
      </c>
      <c r="U68" s="189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4">
        <v>94.5</v>
      </c>
      <c r="U69" s="189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4">
        <v>94.5</v>
      </c>
      <c r="U70" s="189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4">
        <v>94.5</v>
      </c>
      <c r="U71" s="189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4">
        <v>96.1</v>
      </c>
      <c r="U72" s="189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4">
        <v>96.1</v>
      </c>
      <c r="U73" s="189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4">
        <v>96.1</v>
      </c>
      <c r="U74" s="189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4">
        <v>96.1</v>
      </c>
      <c r="U75" s="189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4">
        <v>96.1</v>
      </c>
      <c r="U76" s="189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4">
        <v>96.1</v>
      </c>
      <c r="U77" s="189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4">
        <v>96.1</v>
      </c>
      <c r="U78" s="189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4">
        <v>96.1</v>
      </c>
      <c r="U79" s="189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4">
        <v>96.1</v>
      </c>
      <c r="U80" s="189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4">
        <v>96.1</v>
      </c>
      <c r="U81" s="189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4">
        <v>96.1</v>
      </c>
      <c r="U82" s="189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4">
        <v>96.1</v>
      </c>
      <c r="U83" s="189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4">
        <v>96.1</v>
      </c>
      <c r="U84" s="189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4">
        <v>100</v>
      </c>
      <c r="U85" s="189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4">
        <v>100</v>
      </c>
      <c r="U86" s="189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4">
        <v>100</v>
      </c>
      <c r="U87" s="189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4">
        <v>100</v>
      </c>
      <c r="U88" s="189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4">
        <v>100</v>
      </c>
      <c r="U89" s="189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4">
        <v>100</v>
      </c>
      <c r="U90" s="189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4">
        <v>100</v>
      </c>
      <c r="U91" s="189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4">
        <v>100</v>
      </c>
      <c r="U92" s="189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4">
        <v>100</v>
      </c>
      <c r="U93" s="189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4">
        <v>100</v>
      </c>
      <c r="U94" s="189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4">
        <v>100</v>
      </c>
      <c r="U95" s="189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4">
        <v>100</v>
      </c>
      <c r="U96" s="189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4">
        <v>100</v>
      </c>
      <c r="U97" s="191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4">
        <v>106.2</v>
      </c>
      <c r="U98" s="189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4">
        <v>106.2</v>
      </c>
      <c r="U99" s="189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4">
        <v>106.2</v>
      </c>
      <c r="U100" s="189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4">
        <v>106.2</v>
      </c>
      <c r="U101" s="189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4">
        <v>106.2</v>
      </c>
      <c r="U102" s="189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4">
        <v>106.2</v>
      </c>
      <c r="U103" s="189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4">
        <v>106.2</v>
      </c>
      <c r="U104" s="189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4">
        <v>106.2</v>
      </c>
      <c r="U105" s="189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4">
        <v>106.2</v>
      </c>
      <c r="U106" s="189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4">
        <v>106.2</v>
      </c>
      <c r="U107" s="189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4">
        <v>106.2</v>
      </c>
      <c r="U108" s="189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4">
        <v>106.2</v>
      </c>
      <c r="U109" s="189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4">
        <v>106.2</v>
      </c>
      <c r="U110" s="192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4">
        <v>108.4</v>
      </c>
      <c r="U111" s="189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4">
        <v>108.4</v>
      </c>
      <c r="U112" s="189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4">
        <v>108.4</v>
      </c>
      <c r="U113" s="189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4">
        <v>108.4</v>
      </c>
      <c r="U114" s="189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4">
        <v>108.4</v>
      </c>
      <c r="U115" s="189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4">
        <v>108.4</v>
      </c>
      <c r="U116" s="189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4">
        <v>108.4</v>
      </c>
      <c r="U117" s="189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4">
        <v>108.4</v>
      </c>
      <c r="U118" s="189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4">
        <v>108.4</v>
      </c>
      <c r="U119" s="189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4">
        <v>108.4</v>
      </c>
      <c r="U120" s="189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4">
        <v>108.4</v>
      </c>
      <c r="U121" s="189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4">
        <v>108.4</v>
      </c>
      <c r="U122" s="189">
        <f t="shared" si="2"/>
        <v>99722.324723247235</v>
      </c>
    </row>
    <row r="123" spans="1:21" s="171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7">
        <v>108.4</v>
      </c>
      <c r="U123" s="193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4">
        <v>108.5</v>
      </c>
      <c r="U124" s="189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4">
        <v>108.5</v>
      </c>
      <c r="U125" s="189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4">
        <v>108.5</v>
      </c>
      <c r="U126" s="189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4">
        <v>108.5</v>
      </c>
      <c r="U127" s="189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4">
        <v>108.5</v>
      </c>
      <c r="U128" s="189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4">
        <v>108.5</v>
      </c>
      <c r="U129" s="189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4">
        <v>108.5</v>
      </c>
      <c r="U130" s="189">
        <f t="shared" si="2"/>
        <v>62130.875576036866</v>
      </c>
    </row>
    <row r="131" spans="1:25" hidden="1">
      <c r="A131" s="168" t="s">
        <v>135</v>
      </c>
      <c r="B131" s="169">
        <v>59679</v>
      </c>
      <c r="C131" s="169">
        <v>24326</v>
      </c>
      <c r="D131" s="169">
        <v>13832</v>
      </c>
      <c r="E131" s="169">
        <v>833</v>
      </c>
      <c r="F131" s="169">
        <v>10494</v>
      </c>
      <c r="G131" s="169">
        <v>1465</v>
      </c>
      <c r="H131" s="169">
        <v>9030</v>
      </c>
      <c r="I131" s="169">
        <v>35353</v>
      </c>
      <c r="J131" s="169">
        <v>4999</v>
      </c>
      <c r="K131" s="169">
        <v>3315</v>
      </c>
      <c r="L131" s="169">
        <v>30355</v>
      </c>
      <c r="M131" s="169">
        <v>13984</v>
      </c>
      <c r="N131" s="169">
        <v>16371</v>
      </c>
      <c r="O131" s="169">
        <v>18831</v>
      </c>
      <c r="P131" s="169">
        <v>4148</v>
      </c>
      <c r="Q131" s="169">
        <v>40849</v>
      </c>
      <c r="R131" s="169">
        <v>15448</v>
      </c>
      <c r="S131" s="169">
        <v>25401</v>
      </c>
      <c r="T131" s="204">
        <v>108.5</v>
      </c>
      <c r="U131" s="189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4">
        <v>108.5</v>
      </c>
      <c r="U132" s="189">
        <f t="shared" si="2"/>
        <v>66866.359447004608</v>
      </c>
    </row>
    <row r="133" spans="1:25" s="172" customFormat="1" hidden="1">
      <c r="A133" s="168" t="s">
        <v>137</v>
      </c>
      <c r="B133" s="169">
        <v>94919</v>
      </c>
      <c r="C133" s="169">
        <v>24092</v>
      </c>
      <c r="D133" s="169">
        <v>13308</v>
      </c>
      <c r="E133" s="169">
        <v>1325</v>
      </c>
      <c r="F133" s="169">
        <v>10784</v>
      </c>
      <c r="G133" s="169">
        <v>3256</v>
      </c>
      <c r="H133" s="169">
        <v>7528</v>
      </c>
      <c r="I133" s="169">
        <v>70827</v>
      </c>
      <c r="J133" s="169">
        <v>15427</v>
      </c>
      <c r="K133" s="169">
        <v>3005</v>
      </c>
      <c r="L133" s="169">
        <v>55400</v>
      </c>
      <c r="M133" s="169">
        <v>38706</v>
      </c>
      <c r="N133" s="169">
        <v>16694</v>
      </c>
      <c r="O133" s="169">
        <v>28735</v>
      </c>
      <c r="P133" s="169">
        <v>4330</v>
      </c>
      <c r="Q133" s="169">
        <v>66184</v>
      </c>
      <c r="R133" s="169">
        <v>41962</v>
      </c>
      <c r="S133" s="169">
        <v>24222</v>
      </c>
      <c r="T133" s="204">
        <v>108.5</v>
      </c>
      <c r="U133" s="189">
        <f t="shared" si="2"/>
        <v>87482.949308755764</v>
      </c>
    </row>
    <row r="134" spans="1:25" s="172" customFormat="1" hidden="1">
      <c r="A134" s="168" t="s">
        <v>138</v>
      </c>
      <c r="B134" s="169">
        <v>83469</v>
      </c>
      <c r="C134" s="169">
        <v>33258</v>
      </c>
      <c r="D134" s="169">
        <v>17905</v>
      </c>
      <c r="E134" s="169">
        <v>434</v>
      </c>
      <c r="F134" s="169">
        <v>15353</v>
      </c>
      <c r="G134" s="169">
        <v>6710</v>
      </c>
      <c r="H134" s="169">
        <v>8643</v>
      </c>
      <c r="I134" s="169">
        <v>50211</v>
      </c>
      <c r="J134" s="169">
        <v>7067</v>
      </c>
      <c r="K134" s="169">
        <v>1573</v>
      </c>
      <c r="L134" s="169">
        <v>43144</v>
      </c>
      <c r="M134" s="169">
        <v>24340</v>
      </c>
      <c r="N134" s="169">
        <v>18804</v>
      </c>
      <c r="O134" s="169">
        <v>24973</v>
      </c>
      <c r="P134" s="169">
        <v>2007</v>
      </c>
      <c r="Q134" s="169">
        <v>58496</v>
      </c>
      <c r="R134" s="169">
        <v>31050</v>
      </c>
      <c r="S134" s="169">
        <v>27446</v>
      </c>
      <c r="T134" s="204">
        <v>108.5</v>
      </c>
      <c r="U134" s="189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4">
        <v>108.5</v>
      </c>
      <c r="U135" s="189">
        <f t="shared" si="2"/>
        <v>132282.02764976959</v>
      </c>
      <c r="Y135" s="143"/>
    </row>
    <row r="136" spans="1:25" ht="17.25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4">
        <v>108.5</v>
      </c>
      <c r="U136" s="193">
        <f t="shared" si="2"/>
        <v>841538.24884792627</v>
      </c>
    </row>
    <row r="137" spans="1:25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8">
        <v>110.1</v>
      </c>
      <c r="U137" s="189">
        <f t="shared" si="2"/>
        <v>63058.128973660314</v>
      </c>
    </row>
    <row r="138" spans="1:25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8">
        <v>110.1</v>
      </c>
      <c r="U138" s="189">
        <f t="shared" si="2"/>
        <v>70619.43687556767</v>
      </c>
    </row>
    <row r="139" spans="1:25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8">
        <v>110.1</v>
      </c>
      <c r="U139" s="189">
        <f t="shared" si="2"/>
        <v>69449.591280653956</v>
      </c>
    </row>
    <row r="140" spans="1:25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8">
        <v>110.1</v>
      </c>
      <c r="U140" s="189">
        <f t="shared" si="2"/>
        <v>82788.374205267944</v>
      </c>
    </row>
    <row r="141" spans="1:25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8">
        <v>110.1</v>
      </c>
      <c r="U141" s="189">
        <f t="shared" si="2"/>
        <v>72074.477747502271</v>
      </c>
    </row>
    <row r="142" spans="1:25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8">
        <v>110.1</v>
      </c>
      <c r="U142" s="189">
        <f t="shared" si="2"/>
        <v>93009.990917347881</v>
      </c>
    </row>
    <row r="143" spans="1:25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8">
        <v>110.1</v>
      </c>
      <c r="U143" s="189">
        <f t="shared" si="2"/>
        <v>74327.883742052683</v>
      </c>
    </row>
    <row r="144" spans="1:25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8">
        <v>110.1</v>
      </c>
      <c r="U144" s="189">
        <f t="shared" si="2"/>
        <v>85740.236148955504</v>
      </c>
    </row>
    <row r="145" spans="1:25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8">
        <v>110.1</v>
      </c>
      <c r="U145" s="189">
        <f t="shared" si="2"/>
        <v>87015.440508628526</v>
      </c>
    </row>
    <row r="146" spans="1:25" s="172" customFormat="1">
      <c r="A146" s="168" t="s">
        <v>150</v>
      </c>
      <c r="B146" s="169">
        <v>89165</v>
      </c>
      <c r="C146" s="169">
        <v>21910</v>
      </c>
      <c r="D146" s="169">
        <v>13426</v>
      </c>
      <c r="E146" s="169">
        <v>1523</v>
      </c>
      <c r="F146" s="169">
        <v>8484</v>
      </c>
      <c r="G146" s="169">
        <v>1666</v>
      </c>
      <c r="H146" s="169">
        <v>6818</v>
      </c>
      <c r="I146" s="169">
        <v>67256</v>
      </c>
      <c r="J146" s="169">
        <v>9599</v>
      </c>
      <c r="K146" s="169">
        <v>2528</v>
      </c>
      <c r="L146" s="169">
        <v>57656</v>
      </c>
      <c r="M146" s="169">
        <v>39118</v>
      </c>
      <c r="N146" s="169">
        <v>18538</v>
      </c>
      <c r="O146" s="169">
        <v>23025</v>
      </c>
      <c r="P146" s="169">
        <v>4051</v>
      </c>
      <c r="Q146" s="169">
        <v>66140</v>
      </c>
      <c r="R146" s="169">
        <v>40783</v>
      </c>
      <c r="S146" s="169">
        <v>25357</v>
      </c>
      <c r="T146" s="208">
        <v>110.1</v>
      </c>
      <c r="U146" s="189">
        <f t="shared" si="2"/>
        <v>80985.467756584927</v>
      </c>
    </row>
    <row r="147" spans="1:25" s="172" customFormat="1">
      <c r="A147" s="168" t="s">
        <v>151</v>
      </c>
      <c r="B147" s="169">
        <v>73466</v>
      </c>
      <c r="C147" s="169">
        <v>24881</v>
      </c>
      <c r="D147" s="169">
        <v>12556</v>
      </c>
      <c r="E147" s="169">
        <v>308</v>
      </c>
      <c r="F147" s="169">
        <v>12324</v>
      </c>
      <c r="G147" s="169">
        <v>5399</v>
      </c>
      <c r="H147" s="169">
        <v>6925</v>
      </c>
      <c r="I147" s="169">
        <v>48586</v>
      </c>
      <c r="J147" s="169">
        <v>11403</v>
      </c>
      <c r="K147" s="169">
        <v>2997</v>
      </c>
      <c r="L147" s="169">
        <v>37183</v>
      </c>
      <c r="M147" s="169">
        <v>13334</v>
      </c>
      <c r="N147" s="169">
        <v>23849</v>
      </c>
      <c r="O147" s="169">
        <v>23959</v>
      </c>
      <c r="P147" s="169">
        <v>3305</v>
      </c>
      <c r="Q147" s="169">
        <v>49507</v>
      </c>
      <c r="R147" s="169">
        <v>18733</v>
      </c>
      <c r="S147" s="169">
        <v>30775</v>
      </c>
      <c r="T147" s="208">
        <v>110.1</v>
      </c>
      <c r="U147" s="189">
        <f t="shared" si="2"/>
        <v>66726.61217075387</v>
      </c>
    </row>
    <row r="148" spans="1:25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8">
        <v>110.1</v>
      </c>
      <c r="U148" s="189">
        <f t="shared" si="2"/>
        <v>130284.28701180746</v>
      </c>
      <c r="Y148" s="143"/>
    </row>
    <row r="149" spans="1:25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8">
        <v>110.1</v>
      </c>
      <c r="U149" s="193">
        <f t="shared" si="2"/>
        <v>976079.92733878293</v>
      </c>
    </row>
    <row r="150" spans="1:25" ht="18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9">
        <v>110</v>
      </c>
      <c r="U150" s="189">
        <f t="shared" si="2"/>
        <v>83744.545454545456</v>
      </c>
    </row>
    <row r="151" spans="1:25" ht="18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9">
        <v>110</v>
      </c>
      <c r="U151" s="189">
        <f t="shared" si="2"/>
        <v>73496.363636363647</v>
      </c>
    </row>
    <row r="152" spans="1:25" ht="18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9">
        <v>110</v>
      </c>
      <c r="U152" s="189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9">
        <v>108.6</v>
      </c>
      <c r="U153" s="189">
        <f t="shared" si="2"/>
        <v>99912.352235723534</v>
      </c>
    </row>
    <row r="154" spans="1:25" ht="18" customHeight="1">
      <c r="A154" s="141" t="s">
        <v>159</v>
      </c>
      <c r="B154" s="156">
        <v>154956</v>
      </c>
      <c r="C154" s="156">
        <v>42715</v>
      </c>
      <c r="D154" s="156">
        <v>28379</v>
      </c>
      <c r="E154" s="156">
        <v>2338</v>
      </c>
      <c r="F154" s="156">
        <v>14336</v>
      </c>
      <c r="G154" s="156">
        <v>3097</v>
      </c>
      <c r="H154" s="156">
        <v>11238</v>
      </c>
      <c r="I154" s="156">
        <v>112241</v>
      </c>
      <c r="J154" s="156">
        <v>4086</v>
      </c>
      <c r="K154" s="156">
        <v>503</v>
      </c>
      <c r="L154" s="156">
        <v>108155</v>
      </c>
      <c r="M154" s="156">
        <v>60064</v>
      </c>
      <c r="N154" s="156">
        <v>48091</v>
      </c>
      <c r="O154" s="156">
        <v>32465</v>
      </c>
      <c r="P154" s="156">
        <v>2840</v>
      </c>
      <c r="Q154" s="156">
        <v>122491</v>
      </c>
      <c r="R154" s="156">
        <v>63161</v>
      </c>
      <c r="S154" s="156">
        <v>59330</v>
      </c>
      <c r="T154" s="209">
        <v>108.6</v>
      </c>
      <c r="U154" s="189">
        <f t="shared" si="2"/>
        <v>142685.08287292818</v>
      </c>
    </row>
    <row r="155" spans="1:25" s="160" customFormat="1" ht="18" customHeight="1">
      <c r="A155" s="141" t="s">
        <v>169</v>
      </c>
      <c r="B155" s="159">
        <v>158650</v>
      </c>
      <c r="C155" s="159">
        <v>55954</v>
      </c>
      <c r="D155" s="159">
        <v>46704</v>
      </c>
      <c r="E155" s="159">
        <v>680</v>
      </c>
      <c r="F155" s="159">
        <v>9251</v>
      </c>
      <c r="G155" s="159">
        <v>1590</v>
      </c>
      <c r="H155" s="159">
        <v>7661</v>
      </c>
      <c r="I155" s="159">
        <v>102696</v>
      </c>
      <c r="J155" s="159">
        <v>11783</v>
      </c>
      <c r="K155" s="159">
        <v>6058</v>
      </c>
      <c r="L155" s="159">
        <v>90912</v>
      </c>
      <c r="M155" s="159">
        <v>55019</v>
      </c>
      <c r="N155" s="159">
        <v>35893</v>
      </c>
      <c r="O155" s="159">
        <v>58487</v>
      </c>
      <c r="P155" s="159">
        <v>6738</v>
      </c>
      <c r="Q155" s="159">
        <v>100163</v>
      </c>
      <c r="R155" s="159">
        <v>56609</v>
      </c>
      <c r="S155" s="159">
        <v>43554</v>
      </c>
      <c r="T155" s="209">
        <v>108.6</v>
      </c>
      <c r="U155" s="189">
        <f t="shared" si="2"/>
        <v>146086.5561694291</v>
      </c>
    </row>
    <row r="156" spans="1:25" s="164" customFormat="1" ht="18" customHeight="1">
      <c r="A156" s="162" t="s">
        <v>172</v>
      </c>
      <c r="B156" s="163">
        <v>103387.79528973253</v>
      </c>
      <c r="C156" s="163">
        <v>25940.240000000002</v>
      </c>
      <c r="D156" s="163">
        <v>15778.12</v>
      </c>
      <c r="E156" s="163">
        <v>357.02</v>
      </c>
      <c r="F156" s="163">
        <v>10162.120000000001</v>
      </c>
      <c r="G156" s="163">
        <v>4191.2</v>
      </c>
      <c r="H156" s="163">
        <v>5970.92</v>
      </c>
      <c r="I156" s="163">
        <v>77447.55528973254</v>
      </c>
      <c r="J156" s="163">
        <v>3849.6755890755535</v>
      </c>
      <c r="K156" s="163">
        <v>2667.76</v>
      </c>
      <c r="L156" s="163">
        <v>73597.879700656995</v>
      </c>
      <c r="M156" s="163">
        <v>48000.741787599669</v>
      </c>
      <c r="N156" s="163">
        <v>25597.137913057319</v>
      </c>
      <c r="O156" s="163">
        <v>19627.795589075555</v>
      </c>
      <c r="P156" s="163">
        <v>3024.78</v>
      </c>
      <c r="Q156" s="163">
        <v>83759.999700656976</v>
      </c>
      <c r="R156" s="163">
        <v>52191.941787599673</v>
      </c>
      <c r="S156" s="163">
        <v>31568.057913057321</v>
      </c>
      <c r="T156" s="209">
        <v>111.2</v>
      </c>
      <c r="U156" s="189">
        <f t="shared" si="2"/>
        <v>92974.63605191774</v>
      </c>
    </row>
    <row r="157" spans="1:25" s="161" customFormat="1" ht="18" customHeight="1">
      <c r="A157" s="162" t="s">
        <v>173</v>
      </c>
      <c r="B157" s="170">
        <v>97783</v>
      </c>
      <c r="C157" s="170">
        <v>25315</v>
      </c>
      <c r="D157" s="170">
        <v>9505</v>
      </c>
      <c r="E157" s="170">
        <v>205</v>
      </c>
      <c r="F157" s="170">
        <v>15810</v>
      </c>
      <c r="G157" s="170">
        <v>11022</v>
      </c>
      <c r="H157" s="170">
        <v>4787</v>
      </c>
      <c r="I157" s="170">
        <v>72468</v>
      </c>
      <c r="J157" s="170">
        <v>6665</v>
      </c>
      <c r="K157" s="170">
        <v>1837</v>
      </c>
      <c r="L157" s="170">
        <v>65803</v>
      </c>
      <c r="M157" s="170">
        <v>43878</v>
      </c>
      <c r="N157" s="170">
        <v>21926</v>
      </c>
      <c r="O157" s="170">
        <v>16170</v>
      </c>
      <c r="P157" s="170">
        <v>2043</v>
      </c>
      <c r="Q157" s="170">
        <v>81613</v>
      </c>
      <c r="R157" s="170">
        <v>54900</v>
      </c>
      <c r="S157" s="170">
        <v>26713</v>
      </c>
      <c r="T157" s="209">
        <v>111.2</v>
      </c>
      <c r="U157" s="189">
        <f t="shared" si="2"/>
        <v>87934.352517985608</v>
      </c>
    </row>
    <row r="158" spans="1:25" s="161" customFormat="1" ht="18" customHeight="1">
      <c r="A158" s="162" t="s">
        <v>174</v>
      </c>
      <c r="B158" s="173">
        <v>204073.735782295</v>
      </c>
      <c r="C158" s="173">
        <v>19194.32</v>
      </c>
      <c r="D158" s="173">
        <v>13913.42</v>
      </c>
      <c r="E158" s="173">
        <v>605.86</v>
      </c>
      <c r="F158" s="173">
        <v>5280.9</v>
      </c>
      <c r="G158" s="173">
        <v>817.5</v>
      </c>
      <c r="H158" s="173">
        <v>4463.3999999999996</v>
      </c>
      <c r="I158" s="173">
        <v>184879.41578229493</v>
      </c>
      <c r="J158" s="173">
        <v>47522.600996772424</v>
      </c>
      <c r="K158" s="173">
        <v>38676.213526305888</v>
      </c>
      <c r="L158" s="173">
        <v>137356.81478552253</v>
      </c>
      <c r="M158" s="173">
        <v>84651.826343210822</v>
      </c>
      <c r="N158" s="173">
        <v>52704.988442311704</v>
      </c>
      <c r="O158" s="173">
        <v>61436.020996772422</v>
      </c>
      <c r="P158" s="173">
        <v>39282.073526305889</v>
      </c>
      <c r="Q158" s="173">
        <v>142637.71478552252</v>
      </c>
      <c r="R158" s="173">
        <v>85469.326343210822</v>
      </c>
      <c r="S158" s="173">
        <v>57168.388442311705</v>
      </c>
      <c r="T158" s="209">
        <v>111.2</v>
      </c>
      <c r="U158" s="189">
        <f t="shared" si="2"/>
        <v>183519.54656681206</v>
      </c>
    </row>
    <row r="159" spans="1:25" s="164" customFormat="1" ht="18" customHeight="1">
      <c r="A159" s="162" t="s">
        <v>175</v>
      </c>
      <c r="B159" s="173">
        <v>119967</v>
      </c>
      <c r="C159" s="173">
        <v>27953</v>
      </c>
      <c r="D159" s="173">
        <v>18362</v>
      </c>
      <c r="E159" s="173">
        <v>3467</v>
      </c>
      <c r="F159" s="173">
        <v>9592</v>
      </c>
      <c r="G159" s="173">
        <v>2260</v>
      </c>
      <c r="H159" s="173">
        <v>7332</v>
      </c>
      <c r="I159" s="173">
        <v>92014</v>
      </c>
      <c r="J159" s="173">
        <v>6292</v>
      </c>
      <c r="K159" s="173">
        <v>1451</v>
      </c>
      <c r="L159" s="173">
        <v>85722</v>
      </c>
      <c r="M159" s="173">
        <v>63063</v>
      </c>
      <c r="N159" s="173">
        <v>22659</v>
      </c>
      <c r="O159" s="173">
        <v>24653</v>
      </c>
      <c r="P159" s="173">
        <v>4919</v>
      </c>
      <c r="Q159" s="173">
        <v>95314</v>
      </c>
      <c r="R159" s="173">
        <v>65323</v>
      </c>
      <c r="S159" s="173">
        <v>29990</v>
      </c>
      <c r="T159" s="209"/>
      <c r="U159" s="189" t="e">
        <f t="shared" si="2"/>
        <v>#DIV/0!</v>
      </c>
    </row>
    <row r="160" spans="1:25" s="164" customFormat="1" ht="18" customHeight="1">
      <c r="A160" s="199" t="s">
        <v>176</v>
      </c>
      <c r="B160" s="200">
        <v>152871.87538101626</v>
      </c>
      <c r="C160" s="200">
        <v>44040.480000000003</v>
      </c>
      <c r="D160" s="200">
        <v>30603.279999999999</v>
      </c>
      <c r="E160" s="200">
        <v>971.49</v>
      </c>
      <c r="F160" s="200">
        <v>13437.2</v>
      </c>
      <c r="G160" s="200">
        <v>6851</v>
      </c>
      <c r="H160" s="200">
        <v>6586</v>
      </c>
      <c r="I160" s="200">
        <v>108831.39538101625</v>
      </c>
      <c r="J160" s="200">
        <v>14022.121081180474</v>
      </c>
      <c r="K160" s="200">
        <v>2742.28</v>
      </c>
      <c r="L160" s="200">
        <v>94809.274299835772</v>
      </c>
      <c r="M160" s="200">
        <v>61476.546817519302</v>
      </c>
      <c r="N160" s="200">
        <v>33332.727482316477</v>
      </c>
      <c r="O160" s="200">
        <v>44625.401081180476</v>
      </c>
      <c r="P160" s="200">
        <v>3713.77</v>
      </c>
      <c r="Q160" s="200">
        <v>108246.47429983577</v>
      </c>
      <c r="R160" s="200">
        <v>68328</v>
      </c>
      <c r="S160" s="200">
        <v>39919</v>
      </c>
      <c r="T160" s="209"/>
      <c r="U160" s="201" t="e">
        <f t="shared" si="2"/>
        <v>#DIV/0!</v>
      </c>
      <c r="Y160" s="198"/>
    </row>
    <row r="161" spans="1:25" s="161" customFormat="1" ht="18" customHeight="1">
      <c r="A161" s="141" t="s">
        <v>178</v>
      </c>
      <c r="B161" s="216">
        <v>162655.79666666666</v>
      </c>
      <c r="C161" s="217">
        <v>70415.899999999994</v>
      </c>
      <c r="D161" s="217">
        <v>40728.94</v>
      </c>
      <c r="E161" s="217">
        <v>1824.28</v>
      </c>
      <c r="F161" s="217">
        <v>29686.959999999999</v>
      </c>
      <c r="G161" s="217">
        <v>13831.09</v>
      </c>
      <c r="H161" s="217">
        <v>15855.87</v>
      </c>
      <c r="I161" s="217">
        <v>92239.896666666667</v>
      </c>
      <c r="J161" s="217">
        <v>27609.826666666664</v>
      </c>
      <c r="K161" s="217">
        <v>225.79</v>
      </c>
      <c r="L161" s="217">
        <v>64630.07</v>
      </c>
      <c r="M161" s="217">
        <v>30106.016666666666</v>
      </c>
      <c r="N161" s="217">
        <v>34524.053333333337</v>
      </c>
      <c r="O161" s="216">
        <v>68338.766666666663</v>
      </c>
      <c r="P161" s="216">
        <v>2050.0700000000002</v>
      </c>
      <c r="Q161" s="216">
        <v>94317.03</v>
      </c>
      <c r="R161" s="216">
        <v>43937.106666666667</v>
      </c>
      <c r="S161" s="216">
        <v>50379.92333333334</v>
      </c>
      <c r="T161" s="209"/>
      <c r="U161" s="218" t="e">
        <f>B161/T161*100</f>
        <v>#DIV/0!</v>
      </c>
      <c r="Y161" s="176"/>
    </row>
    <row r="162" spans="1:25" s="220" customFormat="1" ht="18" customHeight="1">
      <c r="A162" s="119" t="s">
        <v>182</v>
      </c>
      <c r="B162" s="219">
        <f>SUM(B150:B161)</f>
        <v>1579836.0176477062</v>
      </c>
      <c r="C162" s="219">
        <f t="shared" ref="C162:S162" si="7">SUM(C150:C161)</f>
        <v>447328.93999999994</v>
      </c>
      <c r="D162" s="219">
        <f t="shared" si="7"/>
        <v>306618.76</v>
      </c>
      <c r="E162" s="219">
        <f t="shared" si="7"/>
        <v>13759.650000000001</v>
      </c>
      <c r="F162" s="219">
        <f t="shared" si="7"/>
        <v>140711.18</v>
      </c>
      <c r="G162" s="219">
        <f t="shared" si="7"/>
        <v>51613.789999999994</v>
      </c>
      <c r="H162" s="219">
        <f t="shared" si="7"/>
        <v>89095.19</v>
      </c>
      <c r="I162" s="219">
        <f t="shared" si="7"/>
        <v>1132507.2631197104</v>
      </c>
      <c r="J162" s="219">
        <f t="shared" si="7"/>
        <v>148285.22433369514</v>
      </c>
      <c r="K162" s="219">
        <f t="shared" si="7"/>
        <v>69984.04352630589</v>
      </c>
      <c r="L162" s="219">
        <f t="shared" si="7"/>
        <v>984221.03878601524</v>
      </c>
      <c r="M162" s="219">
        <f t="shared" si="7"/>
        <v>625215.13161499659</v>
      </c>
      <c r="N162" s="219">
        <f t="shared" si="7"/>
        <v>359006.90717101883</v>
      </c>
      <c r="O162" s="219">
        <f t="shared" si="7"/>
        <v>454903.98433369515</v>
      </c>
      <c r="P162" s="219">
        <f t="shared" si="7"/>
        <v>83744.693526305899</v>
      </c>
      <c r="Q162" s="219">
        <f t="shared" si="7"/>
        <v>1124931.2187860152</v>
      </c>
      <c r="R162" s="219">
        <f t="shared" si="7"/>
        <v>676829.37479747715</v>
      </c>
      <c r="S162" s="219">
        <f t="shared" si="7"/>
        <v>448103.3696887024</v>
      </c>
      <c r="T162" s="209">
        <v>109.93300000000001</v>
      </c>
      <c r="U162" s="218">
        <f>B162/T162*100</f>
        <v>1437089.8798792956</v>
      </c>
      <c r="Y162" s="221"/>
    </row>
    <row r="163" spans="1:25" s="164" customFormat="1" ht="18" customHeight="1">
      <c r="A163" s="162" t="s">
        <v>184</v>
      </c>
      <c r="B163" s="173">
        <v>78814.60647506715</v>
      </c>
      <c r="C163" s="225">
        <v>29437.54</v>
      </c>
      <c r="D163" s="225">
        <v>19304.73</v>
      </c>
      <c r="E163" s="225">
        <v>3106.93</v>
      </c>
      <c r="F163" s="225">
        <v>10132.81</v>
      </c>
      <c r="G163" s="225">
        <v>4609.59</v>
      </c>
      <c r="H163" s="225">
        <v>5523.22</v>
      </c>
      <c r="I163" s="225">
        <v>49377.066475067157</v>
      </c>
      <c r="J163" s="225">
        <v>4781.047842709002</v>
      </c>
      <c r="K163" s="225">
        <v>1748</v>
      </c>
      <c r="L163" s="225">
        <v>44596.018632358144</v>
      </c>
      <c r="M163" s="225">
        <v>24639.523583227863</v>
      </c>
      <c r="N163" s="225">
        <v>19956.495049130288</v>
      </c>
      <c r="O163" s="173">
        <v>24085.777842709002</v>
      </c>
      <c r="P163" s="173">
        <v>4854.93</v>
      </c>
      <c r="Q163" s="173">
        <v>54728.828632358141</v>
      </c>
      <c r="R163" s="173">
        <v>29249.113583227863</v>
      </c>
      <c r="S163" s="173">
        <v>25479.715049130289</v>
      </c>
      <c r="T163" s="226"/>
      <c r="U163" s="227"/>
      <c r="Y163" s="198"/>
    </row>
    <row r="164" spans="1:25" s="164" customFormat="1" ht="18" customHeight="1">
      <c r="A164" s="162" t="s">
        <v>186</v>
      </c>
      <c r="B164" s="173">
        <v>110447.21469007744</v>
      </c>
      <c r="C164" s="225">
        <v>30454.22</v>
      </c>
      <c r="D164" s="225">
        <v>15153.86</v>
      </c>
      <c r="E164" s="225">
        <v>269.04000000000002</v>
      </c>
      <c r="F164" s="225">
        <v>15300.36</v>
      </c>
      <c r="G164" s="225">
        <v>8684.23</v>
      </c>
      <c r="H164" s="225">
        <v>6616.13</v>
      </c>
      <c r="I164" s="225">
        <v>79992.994690077438</v>
      </c>
      <c r="J164" s="225">
        <v>7497.6628790194964</v>
      </c>
      <c r="K164" s="225">
        <v>6507.03</v>
      </c>
      <c r="L164" s="225">
        <v>72495.331811057942</v>
      </c>
      <c r="M164" s="225">
        <v>39013.060793636883</v>
      </c>
      <c r="N164" s="225">
        <v>33482.271017421066</v>
      </c>
      <c r="O164" s="229">
        <v>22651.522879019496</v>
      </c>
      <c r="P164" s="229">
        <v>6776.07</v>
      </c>
      <c r="Q164" s="229">
        <v>87795.691811057943</v>
      </c>
      <c r="R164" s="229">
        <v>47697.290793636879</v>
      </c>
      <c r="S164" s="229">
        <v>40098.401017421063</v>
      </c>
      <c r="T164" s="230"/>
      <c r="U164" s="227"/>
      <c r="Y164" s="198"/>
    </row>
    <row r="165" spans="1:25" s="161" customFormat="1" ht="18" customHeight="1">
      <c r="A165" s="162" t="s">
        <v>187</v>
      </c>
      <c r="B165" s="173">
        <v>132017.32222372183</v>
      </c>
      <c r="C165" s="173">
        <v>38756.1</v>
      </c>
      <c r="D165" s="173">
        <v>21588.17</v>
      </c>
      <c r="E165" s="173">
        <v>1043.79</v>
      </c>
      <c r="F165" s="173">
        <v>17167.93</v>
      </c>
      <c r="G165" s="173">
        <v>10141.959999999999</v>
      </c>
      <c r="H165" s="173">
        <v>7025.97</v>
      </c>
      <c r="I165" s="173">
        <v>93261.222223721838</v>
      </c>
      <c r="J165" s="173">
        <v>14298.15565411229</v>
      </c>
      <c r="K165" s="173">
        <v>6737.48</v>
      </c>
      <c r="L165" s="173">
        <v>78963.066569609553</v>
      </c>
      <c r="M165" s="173">
        <v>47198.682455490554</v>
      </c>
      <c r="N165" s="173">
        <v>31764.384114119002</v>
      </c>
      <c r="O165" s="229">
        <v>35886.32565411229</v>
      </c>
      <c r="P165" s="229">
        <v>7781.27</v>
      </c>
      <c r="Q165" s="229">
        <v>96130.996569609546</v>
      </c>
      <c r="R165" s="229">
        <v>57340.642455490561</v>
      </c>
      <c r="S165" s="229">
        <v>38790.354114119</v>
      </c>
      <c r="T165" s="228"/>
      <c r="U165" s="194"/>
      <c r="Y165" s="176"/>
    </row>
    <row r="166" spans="1:25" s="161" customFormat="1" ht="18" customHeight="1">
      <c r="A166" s="162" t="s">
        <v>188</v>
      </c>
      <c r="B166" s="236">
        <v>120303.25663763564</v>
      </c>
      <c r="C166" s="237">
        <v>20870.69311692</v>
      </c>
      <c r="D166" s="238">
        <v>15759.23569892</v>
      </c>
      <c r="E166" s="237">
        <v>1467.17</v>
      </c>
      <c r="F166" s="237">
        <v>5111.457418</v>
      </c>
      <c r="G166" s="237">
        <v>1800.81</v>
      </c>
      <c r="H166" s="237">
        <v>3310.647418</v>
      </c>
      <c r="I166" s="237">
        <v>99432.563520715645</v>
      </c>
      <c r="J166" s="237">
        <v>7165.0688986645964</v>
      </c>
      <c r="K166" s="237">
        <v>569.90951551680644</v>
      </c>
      <c r="L166" s="237">
        <v>92267.494622051046</v>
      </c>
      <c r="M166" s="237">
        <v>62016.068573918405</v>
      </c>
      <c r="N166" s="237">
        <v>30251.426048132646</v>
      </c>
      <c r="O166" s="239">
        <v>22924.304597584596</v>
      </c>
      <c r="P166" s="239">
        <v>2037.0795155168066</v>
      </c>
      <c r="Q166" s="239">
        <v>97378.952040051052</v>
      </c>
      <c r="R166" s="239">
        <v>63816.87857391841</v>
      </c>
      <c r="S166" s="239">
        <v>33562.07346613265</v>
      </c>
      <c r="T166" s="228"/>
      <c r="U166" s="194"/>
      <c r="Y166" s="176"/>
    </row>
    <row r="167" spans="1:25" s="164" customFormat="1" ht="18" customHeight="1">
      <c r="A167" s="162" t="s">
        <v>189</v>
      </c>
      <c r="B167" s="236">
        <v>109717.3168216382</v>
      </c>
      <c r="C167" s="237">
        <v>30351.01</v>
      </c>
      <c r="D167" s="238">
        <v>19066.310000000001</v>
      </c>
      <c r="E167" s="237">
        <v>603</v>
      </c>
      <c r="F167" s="237">
        <v>11284.7</v>
      </c>
      <c r="G167" s="237">
        <v>2436.46</v>
      </c>
      <c r="H167" s="237">
        <v>8848.24</v>
      </c>
      <c r="I167" s="237">
        <v>79366.306821638209</v>
      </c>
      <c r="J167" s="237">
        <v>5262.6004868198779</v>
      </c>
      <c r="K167" s="237">
        <v>2195.86</v>
      </c>
      <c r="L167" s="237">
        <v>74103.706334818329</v>
      </c>
      <c r="M167" s="237">
        <v>48265.997098407744</v>
      </c>
      <c r="N167" s="237">
        <v>25837.709236410592</v>
      </c>
      <c r="O167" s="239">
        <v>24328.910486819877</v>
      </c>
      <c r="P167" s="239">
        <v>2798.86</v>
      </c>
      <c r="Q167" s="239">
        <v>85388.406334818341</v>
      </c>
      <c r="R167" s="239">
        <v>50702.457098407744</v>
      </c>
      <c r="S167" s="239">
        <v>34685.949236410583</v>
      </c>
      <c r="T167" s="230"/>
      <c r="U167" s="227"/>
      <c r="Y167" s="198"/>
    </row>
    <row r="168" spans="1:25" s="164" customFormat="1" ht="18" customHeight="1">
      <c r="A168" s="162" t="s">
        <v>190</v>
      </c>
      <c r="B168" s="236">
        <v>139117.74935301309</v>
      </c>
      <c r="C168" s="237">
        <v>37212.53</v>
      </c>
      <c r="D168" s="238">
        <v>22850.61</v>
      </c>
      <c r="E168" s="237">
        <v>439.24</v>
      </c>
      <c r="F168" s="237">
        <v>14361.92</v>
      </c>
      <c r="G168" s="237">
        <v>3602.83</v>
      </c>
      <c r="H168" s="237">
        <v>10759.09</v>
      </c>
      <c r="I168" s="237">
        <v>101905.21935301309</v>
      </c>
      <c r="J168" s="237">
        <v>9941.6281920838192</v>
      </c>
      <c r="K168" s="237">
        <v>3375.37</v>
      </c>
      <c r="L168" s="237">
        <v>91963.591160929282</v>
      </c>
      <c r="M168" s="237">
        <v>58093.197029596668</v>
      </c>
      <c r="N168" s="237">
        <v>33870.394131332607</v>
      </c>
      <c r="O168" s="239">
        <v>32792.238192083816</v>
      </c>
      <c r="P168" s="239">
        <v>3814.61</v>
      </c>
      <c r="Q168" s="239">
        <v>106325.51116092928</v>
      </c>
      <c r="R168" s="239">
        <v>61696.027029596669</v>
      </c>
      <c r="S168" s="239">
        <v>44629.484131332611</v>
      </c>
      <c r="T168" s="230"/>
      <c r="U168" s="227"/>
      <c r="Y168" s="198"/>
    </row>
    <row r="169" spans="1:25" s="161" customFormat="1" ht="18" customHeight="1">
      <c r="A169" s="162" t="s">
        <v>202</v>
      </c>
      <c r="B169" s="236">
        <v>147473.12541402047</v>
      </c>
      <c r="C169" s="237">
        <v>45637.43</v>
      </c>
      <c r="D169" s="238">
        <v>24798.59</v>
      </c>
      <c r="E169" s="237">
        <v>4077.6</v>
      </c>
      <c r="F169" s="237">
        <v>20838.84</v>
      </c>
      <c r="G169" s="237">
        <v>10507.12</v>
      </c>
      <c r="H169" s="237">
        <v>10331.719999999999</v>
      </c>
      <c r="I169" s="237">
        <v>101835.69541402046</v>
      </c>
      <c r="J169" s="237">
        <v>9246.6027586500495</v>
      </c>
      <c r="K169" s="237">
        <v>1627.2963718911155</v>
      </c>
      <c r="L169" s="237">
        <v>92589.092655370405</v>
      </c>
      <c r="M169" s="237">
        <v>57396.053575016471</v>
      </c>
      <c r="N169" s="237">
        <v>35193.039080353941</v>
      </c>
      <c r="O169" s="239">
        <v>34045.192758650046</v>
      </c>
      <c r="P169" s="239">
        <v>5704.8963718911155</v>
      </c>
      <c r="Q169" s="239">
        <v>113427.9326553704</v>
      </c>
      <c r="R169" s="239">
        <v>67903.173575016466</v>
      </c>
      <c r="S169" s="239">
        <v>45524.759080353935</v>
      </c>
      <c r="T169" s="228"/>
      <c r="U169" s="194"/>
      <c r="Y169" s="176"/>
    </row>
    <row r="170" spans="1:25" s="161" customFormat="1" ht="18" customHeight="1">
      <c r="A170" s="162" t="s">
        <v>205</v>
      </c>
      <c r="B170" s="236">
        <v>153809.39476147969</v>
      </c>
      <c r="C170" s="237">
        <v>48283.37</v>
      </c>
      <c r="D170" s="238">
        <v>21054.27</v>
      </c>
      <c r="E170" s="237">
        <v>317.63</v>
      </c>
      <c r="F170" s="237">
        <v>27229.1</v>
      </c>
      <c r="G170" s="237">
        <v>13900.56</v>
      </c>
      <c r="H170" s="237">
        <v>13328.54</v>
      </c>
      <c r="I170" s="237">
        <v>105526.0247614797</v>
      </c>
      <c r="J170" s="237">
        <v>19227.33181339757</v>
      </c>
      <c r="K170" s="237">
        <v>6375.76</v>
      </c>
      <c r="L170" s="237">
        <v>86298.692948082127</v>
      </c>
      <c r="M170" s="237">
        <v>57097.830399849525</v>
      </c>
      <c r="N170" s="237">
        <v>29200.862548232599</v>
      </c>
      <c r="O170" s="239">
        <v>40281.601813397574</v>
      </c>
      <c r="P170" s="239">
        <v>6693.39</v>
      </c>
      <c r="Q170" s="239">
        <v>113527.79294808213</v>
      </c>
      <c r="R170" s="239">
        <v>70998.390399849523</v>
      </c>
      <c r="S170" s="239">
        <v>42529.402548232603</v>
      </c>
      <c r="T170" s="228"/>
      <c r="U170" s="194"/>
      <c r="Y170" s="176"/>
    </row>
    <row r="171" spans="1:25" s="161" customFormat="1" ht="18" customHeight="1">
      <c r="A171" s="162" t="s">
        <v>206</v>
      </c>
      <c r="B171" s="236">
        <v>132506.74182587379</v>
      </c>
      <c r="C171" s="237">
        <v>30405.59</v>
      </c>
      <c r="D171" s="238">
        <v>16204.34</v>
      </c>
      <c r="E171" s="237">
        <v>58.26</v>
      </c>
      <c r="F171" s="237">
        <v>14201.25</v>
      </c>
      <c r="G171" s="237">
        <v>2898.57</v>
      </c>
      <c r="H171" s="237">
        <v>11302.68</v>
      </c>
      <c r="I171" s="237">
        <v>102101.15182587378</v>
      </c>
      <c r="J171" s="237">
        <v>9434.5732353187577</v>
      </c>
      <c r="K171" s="237">
        <v>0</v>
      </c>
      <c r="L171" s="237">
        <v>92666.578590555029</v>
      </c>
      <c r="M171" s="237">
        <v>71603.624879877068</v>
      </c>
      <c r="N171" s="237">
        <v>21062.95371067795</v>
      </c>
      <c r="O171" s="239">
        <v>25638.91323531876</v>
      </c>
      <c r="P171" s="239">
        <v>58.26</v>
      </c>
      <c r="Q171" s="239">
        <v>106867.82859055503</v>
      </c>
      <c r="R171" s="239">
        <v>74502.194879877075</v>
      </c>
      <c r="S171" s="239">
        <v>32365.63371067795</v>
      </c>
      <c r="T171" s="228"/>
      <c r="U171" s="194"/>
      <c r="Y171" s="176"/>
    </row>
    <row r="172" spans="1:25" s="270" customFormat="1" ht="18" customHeight="1">
      <c r="A172" s="141" t="s">
        <v>207</v>
      </c>
      <c r="B172" s="265">
        <v>168155.86559022707</v>
      </c>
      <c r="C172" s="266">
        <v>38841.589999999997</v>
      </c>
      <c r="D172" s="267">
        <v>29453.17</v>
      </c>
      <c r="E172" s="266">
        <v>1361.1</v>
      </c>
      <c r="F172" s="266">
        <v>9388.42</v>
      </c>
      <c r="G172" s="266">
        <v>2528.4</v>
      </c>
      <c r="H172" s="266">
        <v>6860.02</v>
      </c>
      <c r="I172" s="266">
        <v>129314.27559022707</v>
      </c>
      <c r="J172" s="266">
        <v>7469.4033823992058</v>
      </c>
      <c r="K172" s="266">
        <v>2402.89</v>
      </c>
      <c r="L172" s="266">
        <v>121844.87220782787</v>
      </c>
      <c r="M172" s="266">
        <v>76098.300985062699</v>
      </c>
      <c r="N172" s="266">
        <v>45746.571222765167</v>
      </c>
      <c r="O172" s="268">
        <v>36922.573382399205</v>
      </c>
      <c r="P172" s="268">
        <v>3763.99</v>
      </c>
      <c r="Q172" s="268">
        <v>131233.29220782788</v>
      </c>
      <c r="R172" s="268">
        <v>78626.700985062693</v>
      </c>
      <c r="S172" s="268">
        <v>52606.591222765164</v>
      </c>
      <c r="T172" s="269"/>
      <c r="U172" s="218"/>
      <c r="Y172" s="271"/>
    </row>
    <row r="173" spans="1:25" s="161" customFormat="1" ht="18" customHeight="1">
      <c r="A173" s="257" t="s">
        <v>208</v>
      </c>
      <c r="B173" s="231">
        <v>134384.65064459771</v>
      </c>
      <c r="C173" s="232">
        <v>37522.17</v>
      </c>
      <c r="D173" s="233">
        <v>18722.22</v>
      </c>
      <c r="E173" s="232">
        <v>1104.23</v>
      </c>
      <c r="F173" s="232">
        <v>18799.95</v>
      </c>
      <c r="G173" s="232">
        <v>7858.32</v>
      </c>
      <c r="H173" s="232">
        <v>10941.63</v>
      </c>
      <c r="I173" s="232">
        <v>96862.48064459773</v>
      </c>
      <c r="J173" s="232">
        <v>5741.159643090813</v>
      </c>
      <c r="K173" s="232">
        <v>3723.32</v>
      </c>
      <c r="L173" s="232">
        <v>91121.32100150692</v>
      </c>
      <c r="M173" s="232">
        <v>63477.413315859689</v>
      </c>
      <c r="N173" s="232">
        <v>27643.90768564722</v>
      </c>
      <c r="O173" s="234">
        <v>24463.379643090815</v>
      </c>
      <c r="P173" s="234">
        <v>4827.55</v>
      </c>
      <c r="Q173" s="234">
        <v>109921.27100150692</v>
      </c>
      <c r="R173" s="234">
        <v>71335.733315859688</v>
      </c>
      <c r="S173" s="234">
        <v>38585.537685647221</v>
      </c>
      <c r="T173" s="228"/>
      <c r="U173" s="194"/>
      <c r="Y173" s="176"/>
    </row>
    <row r="174" spans="1:25" ht="18" customHeight="1">
      <c r="A174" s="165" t="s">
        <v>155</v>
      </c>
      <c r="B174" s="166">
        <f>(B173-B172)/B172*100</f>
        <v>-20.083280965009692</v>
      </c>
      <c r="C174" s="166">
        <f t="shared" ref="C174:S174" si="8">(C173-C172)/C172*100</f>
        <v>-3.3969258210078381</v>
      </c>
      <c r="D174" s="166">
        <f t="shared" si="8"/>
        <v>-36.433939029313308</v>
      </c>
      <c r="E174" s="166">
        <f t="shared" si="8"/>
        <v>-18.872235691719926</v>
      </c>
      <c r="F174" s="166">
        <f t="shared" si="8"/>
        <v>100.24615430498423</v>
      </c>
      <c r="G174" s="166">
        <f t="shared" si="8"/>
        <v>210.80208827717132</v>
      </c>
      <c r="H174" s="166">
        <f t="shared" si="8"/>
        <v>59.498514581590122</v>
      </c>
      <c r="I174" s="166">
        <f t="shared" si="8"/>
        <v>-25.095291913835606</v>
      </c>
      <c r="J174" s="166">
        <f t="shared" si="8"/>
        <v>-23.137640997951742</v>
      </c>
      <c r="K174" s="166">
        <f t="shared" si="8"/>
        <v>54.951745606332395</v>
      </c>
      <c r="L174" s="166">
        <f t="shared" si="8"/>
        <v>-25.215300939309554</v>
      </c>
      <c r="M174" s="166">
        <f t="shared" si="8"/>
        <v>-16.58497956699501</v>
      </c>
      <c r="N174" s="166">
        <f t="shared" si="8"/>
        <v>-39.571629202473211</v>
      </c>
      <c r="O174" s="166">
        <f t="shared" si="8"/>
        <v>-33.744109897950999</v>
      </c>
      <c r="P174" s="166">
        <f t="shared" si="8"/>
        <v>28.256185590291167</v>
      </c>
      <c r="Q174" s="166">
        <f t="shared" si="8"/>
        <v>-16.239797727980591</v>
      </c>
      <c r="R174" s="166">
        <f t="shared" si="8"/>
        <v>-9.272890224134068</v>
      </c>
      <c r="S174" s="166">
        <f t="shared" si="8"/>
        <v>-26.652655515627522</v>
      </c>
      <c r="T174" s="166" t="e">
        <f t="shared" ref="T174:U174" si="9">(T163-T161)/T161*100</f>
        <v>#DIV/0!</v>
      </c>
      <c r="U174" s="166" t="e">
        <f t="shared" si="9"/>
        <v>#DIV/0!</v>
      </c>
    </row>
    <row r="175" spans="1:25" s="175" customFormat="1" ht="18" customHeight="1">
      <c r="A175" s="174" t="s">
        <v>156</v>
      </c>
      <c r="B175" s="222">
        <f>(B173-B160)/B160*100</f>
        <v>-12.093280526807943</v>
      </c>
      <c r="C175" s="222">
        <f t="shared" ref="C175:S175" si="10">(C173-C160)/C160*100</f>
        <v>-14.800724242787556</v>
      </c>
      <c r="D175" s="222">
        <f t="shared" si="10"/>
        <v>-38.822832062445592</v>
      </c>
      <c r="E175" s="222">
        <f t="shared" si="10"/>
        <v>13.663547746245458</v>
      </c>
      <c r="F175" s="222">
        <f t="shared" si="10"/>
        <v>39.909728217188103</v>
      </c>
      <c r="G175" s="222">
        <f t="shared" si="10"/>
        <v>14.703254999270177</v>
      </c>
      <c r="H175" s="222">
        <f t="shared" si="10"/>
        <v>66.13467962344366</v>
      </c>
      <c r="I175" s="222">
        <f t="shared" si="10"/>
        <v>-10.997667258161691</v>
      </c>
      <c r="J175" s="222">
        <f t="shared" si="10"/>
        <v>-59.056410867852208</v>
      </c>
      <c r="K175" s="222">
        <f t="shared" si="10"/>
        <v>35.774610907711832</v>
      </c>
      <c r="L175" s="222">
        <f t="shared" si="10"/>
        <v>-3.889865549087153</v>
      </c>
      <c r="M175" s="222">
        <f t="shared" si="10"/>
        <v>3.2546826422758497</v>
      </c>
      <c r="N175" s="222">
        <f t="shared" si="10"/>
        <v>-17.066769587599044</v>
      </c>
      <c r="O175" s="222">
        <f t="shared" si="10"/>
        <v>-45.180594346730551</v>
      </c>
      <c r="P175" s="222">
        <f t="shared" si="10"/>
        <v>29.990548687721645</v>
      </c>
      <c r="Q175" s="222">
        <f t="shared" si="10"/>
        <v>1.5472066988824682</v>
      </c>
      <c r="R175" s="222">
        <f t="shared" si="10"/>
        <v>4.4019045133176569</v>
      </c>
      <c r="S175" s="222">
        <f t="shared" si="10"/>
        <v>-3.3404201366586812</v>
      </c>
      <c r="T175" s="222">
        <f t="shared" ref="T175:U175" si="11">(T163-T150)/T150*100</f>
        <v>-100</v>
      </c>
      <c r="U175" s="222">
        <f t="shared" si="11"/>
        <v>-100</v>
      </c>
    </row>
    <row r="176" spans="1:25" ht="18" customHeight="1">
      <c r="A176" s="167" t="s">
        <v>185</v>
      </c>
      <c r="B176" s="166">
        <f>(B173-B147)/B147*100</f>
        <v>82.920875839977299</v>
      </c>
      <c r="C176" s="166">
        <f t="shared" ref="C176:S176" si="12">(C173-C147)/C147*100</f>
        <v>50.806519030585584</v>
      </c>
      <c r="D176" s="166">
        <f t="shared" si="12"/>
        <v>49.109748327492838</v>
      </c>
      <c r="E176" s="166">
        <f t="shared" si="12"/>
        <v>258.51623376623377</v>
      </c>
      <c r="F176" s="166">
        <f t="shared" si="12"/>
        <v>52.547468354430379</v>
      </c>
      <c r="G176" s="166">
        <f t="shared" si="12"/>
        <v>45.551398407112423</v>
      </c>
      <c r="H176" s="166">
        <f t="shared" si="12"/>
        <v>58.001877256317677</v>
      </c>
      <c r="I176" s="166">
        <f t="shared" si="12"/>
        <v>99.362945384674035</v>
      </c>
      <c r="J176" s="166">
        <f t="shared" si="12"/>
        <v>-49.652199920277006</v>
      </c>
      <c r="K176" s="166">
        <f t="shared" si="12"/>
        <v>24.234901568234907</v>
      </c>
      <c r="L176" s="166">
        <f t="shared" si="12"/>
        <v>145.06177823604045</v>
      </c>
      <c r="M176" s="166">
        <f t="shared" si="12"/>
        <v>376.05679702909623</v>
      </c>
      <c r="N176" s="166">
        <f t="shared" si="12"/>
        <v>15.912229802705438</v>
      </c>
      <c r="O176" s="166">
        <f t="shared" si="12"/>
        <v>2.1051781922902255</v>
      </c>
      <c r="P176" s="166">
        <f t="shared" si="12"/>
        <v>46.068078668683818</v>
      </c>
      <c r="Q176" s="166">
        <f t="shared" si="12"/>
        <v>122.03177530754623</v>
      </c>
      <c r="R176" s="166">
        <f t="shared" si="12"/>
        <v>280.80250528938069</v>
      </c>
      <c r="S176" s="166">
        <f t="shared" si="12"/>
        <v>25.37948882419893</v>
      </c>
      <c r="T176" s="166">
        <f t="shared" ref="T176:U176" si="13">(T163-T137)/T137*100</f>
        <v>-100</v>
      </c>
      <c r="U176" s="166">
        <f t="shared" si="13"/>
        <v>-100</v>
      </c>
    </row>
    <row r="177" spans="1:21" s="223" customFormat="1" ht="18" customHeight="1">
      <c r="T177" s="258"/>
      <c r="U177" s="259"/>
    </row>
    <row r="178" spans="1:21" s="251" customFormat="1" ht="17.25">
      <c r="A178" s="246"/>
      <c r="B178" s="247" t="s">
        <v>166</v>
      </c>
      <c r="C178" s="247" t="s">
        <v>160</v>
      </c>
      <c r="D178" s="246" t="s">
        <v>162</v>
      </c>
      <c r="E178" s="246"/>
      <c r="F178" s="246" t="s">
        <v>163</v>
      </c>
      <c r="G178" s="246"/>
      <c r="H178" s="246"/>
      <c r="I178" s="247" t="s">
        <v>161</v>
      </c>
      <c r="J178" s="246" t="s">
        <v>164</v>
      </c>
      <c r="K178" s="246"/>
      <c r="L178" s="246" t="s">
        <v>165</v>
      </c>
      <c r="M178" s="246" t="s">
        <v>167</v>
      </c>
      <c r="N178" s="248" t="s">
        <v>168</v>
      </c>
      <c r="O178" s="248"/>
      <c r="P178" s="248"/>
      <c r="Q178" s="248"/>
      <c r="R178" s="246"/>
      <c r="S178" s="246"/>
      <c r="T178" s="249"/>
      <c r="U178" s="250"/>
    </row>
    <row r="179" spans="1:21" ht="17.25">
      <c r="A179" s="157" t="s">
        <v>210</v>
      </c>
      <c r="B179" s="158">
        <f>SUM(B163:B173)</f>
        <v>1426747.2444373523</v>
      </c>
      <c r="C179" s="158">
        <f t="shared" ref="C179:S179" si="14">SUM(C163:C173)</f>
        <v>387772.24311692006</v>
      </c>
      <c r="D179" s="158">
        <f t="shared" si="14"/>
        <v>223955.50569891997</v>
      </c>
      <c r="E179" s="158">
        <f t="shared" si="14"/>
        <v>13847.99</v>
      </c>
      <c r="F179" s="158">
        <f t="shared" si="14"/>
        <v>163816.737418</v>
      </c>
      <c r="G179" s="158">
        <f t="shared" si="14"/>
        <v>68968.850000000006</v>
      </c>
      <c r="H179" s="158">
        <f t="shared" si="14"/>
        <v>94847.887418000013</v>
      </c>
      <c r="I179" s="158">
        <f t="shared" si="14"/>
        <v>1038975.0013204322</v>
      </c>
      <c r="J179" s="158">
        <f t="shared" si="14"/>
        <v>100065.23478626549</v>
      </c>
      <c r="K179" s="158">
        <f t="shared" si="14"/>
        <v>35262.915887407922</v>
      </c>
      <c r="L179" s="158">
        <f t="shared" si="14"/>
        <v>938909.76653416653</v>
      </c>
      <c r="M179" s="158">
        <f t="shared" si="14"/>
        <v>604899.75268994353</v>
      </c>
      <c r="N179" s="158">
        <f t="shared" si="14"/>
        <v>334010.01384422305</v>
      </c>
      <c r="O179" s="158">
        <f t="shared" si="14"/>
        <v>324020.74048518552</v>
      </c>
      <c r="P179" s="158">
        <f t="shared" si="14"/>
        <v>49110.905887407927</v>
      </c>
      <c r="Q179" s="158">
        <f t="shared" si="14"/>
        <v>1102726.5039521668</v>
      </c>
      <c r="R179" s="158">
        <f t="shared" si="14"/>
        <v>673868.60268994351</v>
      </c>
      <c r="S179" s="158">
        <f t="shared" si="14"/>
        <v>428857.90126222302</v>
      </c>
      <c r="T179" s="210">
        <f t="shared" ref="T179" si="15">SUM(T150:T161)</f>
        <v>989.4000000000002</v>
      </c>
      <c r="U179" s="224">
        <f>B179/T162*100</f>
        <v>1297833.4480432193</v>
      </c>
    </row>
    <row r="180" spans="1:21">
      <c r="A180" t="s">
        <v>211</v>
      </c>
      <c r="B180" s="235">
        <f>SUM(B150:B160)</f>
        <v>1417180.2209810396</v>
      </c>
      <c r="C180" s="235">
        <f t="shared" ref="C180:S180" si="16">SUM(C150:C160)</f>
        <v>376913.04</v>
      </c>
      <c r="D180" s="235">
        <f t="shared" si="16"/>
        <v>265889.82</v>
      </c>
      <c r="E180" s="235">
        <f t="shared" si="16"/>
        <v>11935.37</v>
      </c>
      <c r="F180" s="235">
        <f t="shared" si="16"/>
        <v>111024.21999999999</v>
      </c>
      <c r="G180" s="235">
        <f t="shared" si="16"/>
        <v>37782.699999999997</v>
      </c>
      <c r="H180" s="235">
        <f t="shared" si="16"/>
        <v>73239.320000000007</v>
      </c>
      <c r="I180" s="235">
        <f t="shared" si="16"/>
        <v>1040267.3664530437</v>
      </c>
      <c r="J180" s="235">
        <f t="shared" si="16"/>
        <v>120675.39766702846</v>
      </c>
      <c r="K180" s="235">
        <f t="shared" si="16"/>
        <v>69758.253526305896</v>
      </c>
      <c r="L180" s="235">
        <f t="shared" si="16"/>
        <v>919590.96878601529</v>
      </c>
      <c r="M180" s="235">
        <f t="shared" si="16"/>
        <v>595109.11494832987</v>
      </c>
      <c r="N180" s="235">
        <f t="shared" si="16"/>
        <v>324482.85383768548</v>
      </c>
      <c r="O180" s="235">
        <f t="shared" si="16"/>
        <v>386565.21766702848</v>
      </c>
      <c r="P180" s="235">
        <f t="shared" si="16"/>
        <v>81694.623526305892</v>
      </c>
      <c r="Q180" s="235">
        <f t="shared" si="16"/>
        <v>1030614.1887860153</v>
      </c>
      <c r="R180" s="235">
        <f t="shared" si="16"/>
        <v>632892.26813081047</v>
      </c>
      <c r="S180" s="235">
        <f t="shared" si="16"/>
        <v>397723.44635536906</v>
      </c>
      <c r="T180" s="211">
        <f t="shared" ref="T180:U180" si="17">SUM(T137:T148)</f>
        <v>1321.1999999999998</v>
      </c>
      <c r="U180" s="144">
        <f t="shared" si="17"/>
        <v>976079.92733878293</v>
      </c>
    </row>
    <row r="181" spans="1:21">
      <c r="A181" t="s">
        <v>212</v>
      </c>
      <c r="B181" s="143">
        <f>SUM(B137:B147)</f>
        <v>931221</v>
      </c>
      <c r="C181" s="143">
        <f t="shared" ref="C181:S181" si="18">SUM(C137:C147)</f>
        <v>334874</v>
      </c>
      <c r="D181" s="143">
        <f t="shared" si="18"/>
        <v>213025</v>
      </c>
      <c r="E181" s="143">
        <f t="shared" si="18"/>
        <v>7185</v>
      </c>
      <c r="F181" s="143">
        <f t="shared" si="18"/>
        <v>121850</v>
      </c>
      <c r="G181" s="143">
        <f t="shared" si="18"/>
        <v>32176</v>
      </c>
      <c r="H181" s="143">
        <f t="shared" si="18"/>
        <v>89673</v>
      </c>
      <c r="I181" s="143">
        <f t="shared" si="18"/>
        <v>596349</v>
      </c>
      <c r="J181" s="143">
        <f t="shared" si="18"/>
        <v>69774</v>
      </c>
      <c r="K181" s="143">
        <f t="shared" si="18"/>
        <v>18782</v>
      </c>
      <c r="L181" s="143">
        <f t="shared" si="18"/>
        <v>526574</v>
      </c>
      <c r="M181" s="143">
        <f t="shared" si="18"/>
        <v>315772</v>
      </c>
      <c r="N181" s="143">
        <f t="shared" si="18"/>
        <v>210801</v>
      </c>
      <c r="O181" s="143">
        <f t="shared" si="18"/>
        <v>282798</v>
      </c>
      <c r="P181" s="143">
        <f t="shared" si="18"/>
        <v>25969</v>
      </c>
      <c r="Q181" s="143">
        <f t="shared" si="18"/>
        <v>648423</v>
      </c>
      <c r="R181" s="143">
        <f t="shared" si="18"/>
        <v>347948</v>
      </c>
      <c r="S181" s="143">
        <f t="shared" si="18"/>
        <v>300475</v>
      </c>
      <c r="T181" s="212">
        <f t="shared" ref="T181:U181" si="19">SUM(T124:T135)</f>
        <v>1302</v>
      </c>
      <c r="U181" s="143">
        <f t="shared" si="19"/>
        <v>841538.24884792638</v>
      </c>
    </row>
    <row r="182" spans="1:21" hidden="1">
      <c r="A182" t="s">
        <v>203</v>
      </c>
      <c r="B182" s="143">
        <f>SUM(B124:B130)</f>
        <v>458926</v>
      </c>
      <c r="C182" s="143">
        <f t="shared" ref="C182:S182" si="20">SUM(C124:C130)</f>
        <v>172692</v>
      </c>
      <c r="D182" s="143">
        <f t="shared" si="20"/>
        <v>107762</v>
      </c>
      <c r="E182" s="143">
        <f t="shared" si="20"/>
        <v>10668</v>
      </c>
      <c r="F182" s="143">
        <f t="shared" si="20"/>
        <v>64930</v>
      </c>
      <c r="G182" s="143">
        <f t="shared" si="20"/>
        <v>14677</v>
      </c>
      <c r="H182" s="143">
        <f t="shared" si="20"/>
        <v>50253</v>
      </c>
      <c r="I182" s="143">
        <f t="shared" si="20"/>
        <v>286233</v>
      </c>
      <c r="J182" s="143">
        <f t="shared" si="20"/>
        <v>48335</v>
      </c>
      <c r="K182" s="143">
        <f t="shared" si="20"/>
        <v>24478</v>
      </c>
      <c r="L182" s="143">
        <f t="shared" si="20"/>
        <v>237898</v>
      </c>
      <c r="M182" s="143">
        <f t="shared" si="20"/>
        <v>123239</v>
      </c>
      <c r="N182" s="143">
        <f t="shared" si="20"/>
        <v>114657</v>
      </c>
      <c r="O182" s="143">
        <f t="shared" si="20"/>
        <v>156098</v>
      </c>
      <c r="P182" s="143">
        <f t="shared" si="20"/>
        <v>35148</v>
      </c>
      <c r="Q182" s="143">
        <f t="shared" si="20"/>
        <v>302828</v>
      </c>
      <c r="R182" s="143">
        <f t="shared" si="20"/>
        <v>137917</v>
      </c>
      <c r="S182" s="143">
        <f t="shared" si="20"/>
        <v>164911</v>
      </c>
      <c r="T182" s="212"/>
      <c r="U182" s="143"/>
    </row>
    <row r="183" spans="1:21">
      <c r="B183" s="143"/>
      <c r="C183" s="143"/>
      <c r="D183" s="143"/>
      <c r="E183" s="143"/>
      <c r="F183" s="143"/>
      <c r="G183" s="143"/>
      <c r="H183" s="143"/>
      <c r="I183" s="143"/>
      <c r="J183" s="143"/>
      <c r="K183" s="143"/>
      <c r="L183" s="143"/>
      <c r="M183" s="143"/>
      <c r="N183" s="143"/>
      <c r="O183" s="143"/>
      <c r="P183" s="143"/>
      <c r="Q183" s="143"/>
      <c r="R183" s="143"/>
      <c r="S183" s="143"/>
      <c r="T183" s="212"/>
      <c r="U183" s="143"/>
    </row>
    <row r="184" spans="1:21">
      <c r="A184" s="178" t="s">
        <v>170</v>
      </c>
      <c r="B184" s="179">
        <f t="shared" ref="B184:U184" si="21">100*(B179/B180-1)</f>
        <v>0.6750745822355686</v>
      </c>
      <c r="C184" s="179">
        <f t="shared" si="21"/>
        <v>2.8810897911412336</v>
      </c>
      <c r="D184" s="179">
        <f t="shared" si="21"/>
        <v>-15.77131245606922</v>
      </c>
      <c r="E184" s="179">
        <f t="shared" si="21"/>
        <v>16.024806939374315</v>
      </c>
      <c r="F184" s="179">
        <f t="shared" si="21"/>
        <v>47.550451079953568</v>
      </c>
      <c r="G184" s="179">
        <f t="shared" si="21"/>
        <v>82.540818946237323</v>
      </c>
      <c r="H184" s="179">
        <f t="shared" si="21"/>
        <v>29.504052492568199</v>
      </c>
      <c r="I184" s="179">
        <f t="shared" si="21"/>
        <v>-0.12423393968591379</v>
      </c>
      <c r="J184" s="179">
        <f t="shared" si="21"/>
        <v>-17.079009706378777</v>
      </c>
      <c r="K184" s="179">
        <f t="shared" si="21"/>
        <v>-49.449829798118081</v>
      </c>
      <c r="L184" s="179">
        <f t="shared" si="21"/>
        <v>2.1008033358194789</v>
      </c>
      <c r="M184" s="179">
        <f t="shared" si="21"/>
        <v>1.6451836303101652</v>
      </c>
      <c r="N184" s="179">
        <f t="shared" si="21"/>
        <v>2.936105835442171</v>
      </c>
      <c r="O184" s="179">
        <f t="shared" si="21"/>
        <v>-16.179540818314443</v>
      </c>
      <c r="P184" s="179">
        <f t="shared" si="21"/>
        <v>-39.884776050661294</v>
      </c>
      <c r="Q184" s="179">
        <f t="shared" si="21"/>
        <v>6.9970233236449353</v>
      </c>
      <c r="R184" s="179">
        <f t="shared" si="21"/>
        <v>6.474456494808023</v>
      </c>
      <c r="S184" s="179">
        <f t="shared" si="21"/>
        <v>7.8281668310384411</v>
      </c>
      <c r="T184" s="213">
        <f t="shared" si="21"/>
        <v>-25.113533151680269</v>
      </c>
      <c r="U184" s="179">
        <f t="shared" si="21"/>
        <v>32.96384975169768</v>
      </c>
    </row>
    <row r="185" spans="1:21">
      <c r="A185" t="s">
        <v>171</v>
      </c>
      <c r="B185" s="177">
        <f t="shared" ref="B185:U185" si="22">100*(B179/B181-1)</f>
        <v>53.212528974040787</v>
      </c>
      <c r="C185" s="177">
        <f t="shared" si="22"/>
        <v>15.796461689148767</v>
      </c>
      <c r="D185" s="177">
        <f t="shared" si="22"/>
        <v>5.1310905757164571</v>
      </c>
      <c r="E185" s="177">
        <f t="shared" si="22"/>
        <v>92.734725121781494</v>
      </c>
      <c r="F185" s="177">
        <f t="shared" si="22"/>
        <v>34.441310970865821</v>
      </c>
      <c r="G185" s="177">
        <f t="shared" si="22"/>
        <v>114.34873818995528</v>
      </c>
      <c r="H185" s="177">
        <f t="shared" si="22"/>
        <v>5.7708423025883082</v>
      </c>
      <c r="I185" s="177">
        <f t="shared" si="22"/>
        <v>74.222645014988231</v>
      </c>
      <c r="J185" s="177">
        <f t="shared" si="22"/>
        <v>43.413355671547407</v>
      </c>
      <c r="K185" s="177">
        <f t="shared" si="22"/>
        <v>87.748460693259076</v>
      </c>
      <c r="L185" s="177">
        <f t="shared" si="22"/>
        <v>78.305379022543178</v>
      </c>
      <c r="M185" s="177">
        <f t="shared" si="22"/>
        <v>91.562188126225095</v>
      </c>
      <c r="N185" s="177">
        <f t="shared" si="22"/>
        <v>58.448021519927828</v>
      </c>
      <c r="O185" s="177">
        <f t="shared" si="22"/>
        <v>14.576743995779861</v>
      </c>
      <c r="P185" s="177">
        <f t="shared" si="22"/>
        <v>89.113581144471965</v>
      </c>
      <c r="Q185" s="177">
        <f t="shared" si="22"/>
        <v>70.062829966266889</v>
      </c>
      <c r="R185" s="177">
        <f t="shared" si="22"/>
        <v>93.669342168928551</v>
      </c>
      <c r="S185" s="177">
        <f t="shared" si="22"/>
        <v>42.726649891745751</v>
      </c>
      <c r="T185" s="214">
        <f t="shared" si="22"/>
        <v>-24.009216589861737</v>
      </c>
      <c r="U185" s="177">
        <f t="shared" si="22"/>
        <v>54.221563882564496</v>
      </c>
    </row>
    <row r="186" spans="1:21" hidden="1">
      <c r="A186" t="s">
        <v>204</v>
      </c>
      <c r="B186" s="177">
        <f>100*(B179/B182-1)</f>
        <v>210.88830104142113</v>
      </c>
      <c r="C186" s="177">
        <f t="shared" ref="C186:S186" si="23">100*(C179/C182-1)</f>
        <v>124.54557426917287</v>
      </c>
      <c r="D186" s="177">
        <f t="shared" si="23"/>
        <v>107.82419192193906</v>
      </c>
      <c r="E186" s="177">
        <f t="shared" si="23"/>
        <v>29.808680164979371</v>
      </c>
      <c r="F186" s="177">
        <f t="shared" si="23"/>
        <v>152.29745482519638</v>
      </c>
      <c r="G186" s="177">
        <f t="shared" si="23"/>
        <v>369.91108537167003</v>
      </c>
      <c r="H186" s="177">
        <f t="shared" si="23"/>
        <v>88.740746657911004</v>
      </c>
      <c r="I186" s="177">
        <f t="shared" si="23"/>
        <v>262.98225617606363</v>
      </c>
      <c r="J186" s="177">
        <f t="shared" si="23"/>
        <v>107.02438147567079</v>
      </c>
      <c r="K186" s="177">
        <f t="shared" si="23"/>
        <v>44.059628594688796</v>
      </c>
      <c r="L186" s="177">
        <f t="shared" si="23"/>
        <v>294.66904578187564</v>
      </c>
      <c r="M186" s="177">
        <f t="shared" si="23"/>
        <v>390.83468113985305</v>
      </c>
      <c r="N186" s="177">
        <f t="shared" si="23"/>
        <v>191.31236108063447</v>
      </c>
      <c r="O186" s="177">
        <f t="shared" si="23"/>
        <v>107.57520306806336</v>
      </c>
      <c r="P186" s="177">
        <f t="shared" si="23"/>
        <v>39.726032455354286</v>
      </c>
      <c r="Q186" s="177">
        <f t="shared" si="23"/>
        <v>264.14284806958631</v>
      </c>
      <c r="R186" s="177">
        <f t="shared" si="23"/>
        <v>388.60445245324621</v>
      </c>
      <c r="S186" s="177">
        <f t="shared" si="23"/>
        <v>160.05415118592637</v>
      </c>
      <c r="U186" s="203" t="s">
        <v>180</v>
      </c>
    </row>
    <row r="187" spans="1:21" s="196" customFormat="1" hidden="1">
      <c r="A187" s="196" t="s">
        <v>179</v>
      </c>
      <c r="T187" s="215"/>
      <c r="U187" s="197"/>
    </row>
    <row r="188" spans="1:21" hidden="1">
      <c r="A188" s="196" t="s">
        <v>191</v>
      </c>
      <c r="B188" s="223" t="e">
        <f>B179/#REF!-1</f>
        <v>#REF!</v>
      </c>
      <c r="C188" s="223" t="e">
        <f>C179/#REF!-1</f>
        <v>#REF!</v>
      </c>
      <c r="D188" s="223" t="e">
        <f>D179/#REF!-1</f>
        <v>#REF!</v>
      </c>
      <c r="E188" s="223" t="e">
        <f>E179/#REF!-1</f>
        <v>#REF!</v>
      </c>
      <c r="F188" s="223" t="e">
        <f>F179/#REF!-1</f>
        <v>#REF!</v>
      </c>
      <c r="G188" s="223" t="e">
        <f>G179/#REF!-1</f>
        <v>#REF!</v>
      </c>
      <c r="H188" s="223" t="e">
        <f>H179/#REF!-1</f>
        <v>#REF!</v>
      </c>
      <c r="I188" s="223" t="e">
        <f>I179/#REF!-1</f>
        <v>#REF!</v>
      </c>
      <c r="J188" s="223" t="e">
        <f>J179/#REF!-1</f>
        <v>#REF!</v>
      </c>
      <c r="K188" s="223" t="e">
        <f>K179/#REF!-1</f>
        <v>#REF!</v>
      </c>
      <c r="L188" s="223" t="e">
        <f>L179/#REF!-1</f>
        <v>#REF!</v>
      </c>
      <c r="M188" s="223" t="e">
        <f>M179/#REF!-1</f>
        <v>#REF!</v>
      </c>
      <c r="N188" s="223" t="e">
        <f>N179/#REF!-1</f>
        <v>#REF!</v>
      </c>
      <c r="O188" s="223" t="e">
        <f>O179/#REF!-1</f>
        <v>#REF!</v>
      </c>
      <c r="P188" s="223" t="e">
        <f>P179/#REF!-1</f>
        <v>#REF!</v>
      </c>
      <c r="Q188" s="223" t="e">
        <f>Q179/#REF!-1</f>
        <v>#REF!</v>
      </c>
      <c r="R188" s="223" t="e">
        <f>R179/#REF!-1</f>
        <v>#REF!</v>
      </c>
      <c r="S188" s="223" t="e">
        <f>S179/#REF!-1</f>
        <v>#REF!</v>
      </c>
    </row>
    <row r="189" spans="1:21" hidden="1">
      <c r="A189" s="196" t="s">
        <v>192</v>
      </c>
      <c r="B189" s="223" t="e">
        <f>B179/#REF!-1</f>
        <v>#REF!</v>
      </c>
      <c r="C189" s="223" t="e">
        <f>C179/#REF!-1</f>
        <v>#REF!</v>
      </c>
      <c r="D189" s="223" t="e">
        <f>D179/#REF!-1</f>
        <v>#REF!</v>
      </c>
      <c r="E189" s="223" t="e">
        <f>E179/#REF!-1</f>
        <v>#REF!</v>
      </c>
      <c r="F189" s="223" t="e">
        <f>F179/#REF!-1</f>
        <v>#REF!</v>
      </c>
      <c r="G189" s="223" t="e">
        <f>G179/#REF!-1</f>
        <v>#REF!</v>
      </c>
      <c r="H189" s="223" t="e">
        <f>H179/#REF!-1</f>
        <v>#REF!</v>
      </c>
      <c r="I189" s="223" t="e">
        <f>I179/#REF!-1</f>
        <v>#REF!</v>
      </c>
      <c r="J189" s="223" t="e">
        <f>J179/#REF!-1</f>
        <v>#REF!</v>
      </c>
      <c r="K189" s="223" t="e">
        <f>K179/#REF!-1</f>
        <v>#REF!</v>
      </c>
      <c r="L189" s="223" t="e">
        <f>L179/#REF!-1</f>
        <v>#REF!</v>
      </c>
      <c r="M189" s="223" t="e">
        <f>M179/#REF!-1</f>
        <v>#REF!</v>
      </c>
      <c r="N189" s="223" t="e">
        <f>N179/#REF!-1</f>
        <v>#REF!</v>
      </c>
      <c r="O189" s="223" t="e">
        <f>O179/#REF!-1</f>
        <v>#REF!</v>
      </c>
      <c r="P189" s="223" t="e">
        <f>P179/#REF!-1</f>
        <v>#REF!</v>
      </c>
      <c r="Q189" s="223" t="e">
        <f>Q179/#REF!-1</f>
        <v>#REF!</v>
      </c>
      <c r="R189" s="223" t="e">
        <f>R179/#REF!-1</f>
        <v>#REF!</v>
      </c>
      <c r="S189" s="223" t="e">
        <f>S179/#REF!-1</f>
        <v>#REF!</v>
      </c>
    </row>
    <row r="190" spans="1:21" hidden="1">
      <c r="A190" s="196" t="s">
        <v>193</v>
      </c>
      <c r="B190" s="223" t="e">
        <f>B179/#REF!-1</f>
        <v>#REF!</v>
      </c>
      <c r="C190" s="223" t="e">
        <f>C179/#REF!-1</f>
        <v>#REF!</v>
      </c>
      <c r="D190" s="223" t="e">
        <f>D179/#REF!-1</f>
        <v>#REF!</v>
      </c>
      <c r="E190" s="223" t="e">
        <f>E179/#REF!-1</f>
        <v>#REF!</v>
      </c>
      <c r="F190" s="223" t="e">
        <f>F179/#REF!-1</f>
        <v>#REF!</v>
      </c>
      <c r="G190" s="223" t="e">
        <f>G179/#REF!-1</f>
        <v>#REF!</v>
      </c>
      <c r="H190" s="223" t="e">
        <f>H179/#REF!-1</f>
        <v>#REF!</v>
      </c>
      <c r="I190" s="223" t="e">
        <f>I179/#REF!-1</f>
        <v>#REF!</v>
      </c>
      <c r="J190" s="223" t="e">
        <f>J179/#REF!-1</f>
        <v>#REF!</v>
      </c>
      <c r="K190" s="223" t="e">
        <f>K179/#REF!-1</f>
        <v>#REF!</v>
      </c>
      <c r="L190" s="223" t="e">
        <f>L179/#REF!-1</f>
        <v>#REF!</v>
      </c>
      <c r="M190" s="223" t="e">
        <f>M179/#REF!-1</f>
        <v>#REF!</v>
      </c>
      <c r="N190" s="223" t="e">
        <f>N179/#REF!-1</f>
        <v>#REF!</v>
      </c>
      <c r="O190" s="223" t="e">
        <f>O179/#REF!-1</f>
        <v>#REF!</v>
      </c>
      <c r="P190" s="223" t="e">
        <f>P179/#REF!-1</f>
        <v>#REF!</v>
      </c>
      <c r="Q190" s="223" t="e">
        <f>Q179/#REF!-1</f>
        <v>#REF!</v>
      </c>
      <c r="R190" s="223" t="e">
        <f>R179/#REF!-1</f>
        <v>#REF!</v>
      </c>
      <c r="S190" s="223" t="e">
        <f>S179/#REF!-1</f>
        <v>#REF!</v>
      </c>
    </row>
    <row r="191" spans="1:21" hidden="1">
      <c r="A191" s="196" t="s">
        <v>194</v>
      </c>
      <c r="B191" s="223" t="e">
        <f>B179/#REF!-1</f>
        <v>#REF!</v>
      </c>
      <c r="C191" s="223" t="e">
        <f>C179/#REF!-1</f>
        <v>#REF!</v>
      </c>
      <c r="D191" s="223" t="e">
        <f>D179/#REF!-1</f>
        <v>#REF!</v>
      </c>
      <c r="E191" s="223" t="e">
        <f>E179/#REF!-1</f>
        <v>#REF!</v>
      </c>
      <c r="F191" s="223" t="e">
        <f>F179/#REF!-1</f>
        <v>#REF!</v>
      </c>
      <c r="G191" s="223" t="e">
        <f>G179/#REF!-1</f>
        <v>#REF!</v>
      </c>
      <c r="H191" s="223" t="e">
        <f>H179/#REF!-1</f>
        <v>#REF!</v>
      </c>
      <c r="I191" s="223" t="e">
        <f>I179/#REF!-1</f>
        <v>#REF!</v>
      </c>
      <c r="J191" s="223" t="e">
        <f>J179/#REF!-1</f>
        <v>#REF!</v>
      </c>
      <c r="K191" s="223" t="e">
        <f>K179/#REF!-1</f>
        <v>#REF!</v>
      </c>
      <c r="L191" s="223" t="e">
        <f>L179/#REF!-1</f>
        <v>#REF!</v>
      </c>
      <c r="M191" s="223" t="e">
        <f>M179/#REF!-1</f>
        <v>#REF!</v>
      </c>
      <c r="N191" s="223" t="e">
        <f>N179/#REF!-1</f>
        <v>#REF!</v>
      </c>
      <c r="O191" s="223" t="e">
        <f>O179/#REF!-1</f>
        <v>#REF!</v>
      </c>
      <c r="P191" s="223" t="e">
        <f>P179/#REF!-1</f>
        <v>#REF!</v>
      </c>
      <c r="Q191" s="223" t="e">
        <f>Q179/#REF!-1</f>
        <v>#REF!</v>
      </c>
      <c r="R191" s="223" t="e">
        <f>R179/#REF!-1</f>
        <v>#REF!</v>
      </c>
      <c r="S191" s="223" t="e">
        <f>S179/#REF!-1</f>
        <v>#REF!</v>
      </c>
    </row>
    <row r="192" spans="1:21" hidden="1">
      <c r="A192" s="196" t="s">
        <v>195</v>
      </c>
      <c r="B192" s="223" t="e">
        <f>B179/#REF!-1</f>
        <v>#REF!</v>
      </c>
      <c r="C192" s="223" t="e">
        <f>C179/#REF!-1</f>
        <v>#REF!</v>
      </c>
      <c r="D192" s="223" t="e">
        <f>D179/#REF!-1</f>
        <v>#REF!</v>
      </c>
      <c r="E192" s="223" t="e">
        <f>E179/#REF!-1</f>
        <v>#REF!</v>
      </c>
      <c r="F192" s="223" t="e">
        <f>F179/#REF!-1</f>
        <v>#REF!</v>
      </c>
      <c r="G192" s="223" t="e">
        <f>G179/#REF!-1</f>
        <v>#REF!</v>
      </c>
      <c r="H192" s="223" t="e">
        <f>H179/#REF!-1</f>
        <v>#REF!</v>
      </c>
      <c r="I192" s="223" t="e">
        <f>I179/#REF!-1</f>
        <v>#REF!</v>
      </c>
      <c r="J192" s="223" t="e">
        <f>J179/#REF!-1</f>
        <v>#REF!</v>
      </c>
      <c r="K192" s="223" t="e">
        <f>K179/#REF!-1</f>
        <v>#REF!</v>
      </c>
      <c r="L192" s="223" t="e">
        <f>L179/#REF!-1</f>
        <v>#REF!</v>
      </c>
      <c r="M192" s="223" t="e">
        <f>M179/#REF!-1</f>
        <v>#REF!</v>
      </c>
      <c r="N192" s="223" t="e">
        <f>N179/#REF!-1</f>
        <v>#REF!</v>
      </c>
      <c r="O192" s="223" t="e">
        <f>O179/#REF!-1</f>
        <v>#REF!</v>
      </c>
      <c r="P192" s="223" t="e">
        <f>P179/#REF!-1</f>
        <v>#REF!</v>
      </c>
      <c r="Q192" s="223" t="e">
        <f>Q179/#REF!-1</f>
        <v>#REF!</v>
      </c>
      <c r="R192" s="223" t="e">
        <f>R179/#REF!-1</f>
        <v>#REF!</v>
      </c>
      <c r="S192" s="223" t="e">
        <f>S179/#REF!-1</f>
        <v>#REF!</v>
      </c>
    </row>
    <row r="193" spans="1:19" hidden="1">
      <c r="A193" s="196" t="s">
        <v>196</v>
      </c>
      <c r="B193" s="223" t="e">
        <f>B179/#REF!-1</f>
        <v>#REF!</v>
      </c>
      <c r="C193" s="223" t="e">
        <f>C179/#REF!-1</f>
        <v>#REF!</v>
      </c>
      <c r="D193" s="223" t="e">
        <f>D179/#REF!-1</f>
        <v>#REF!</v>
      </c>
      <c r="E193" s="223" t="e">
        <f>E179/#REF!-1</f>
        <v>#REF!</v>
      </c>
      <c r="F193" s="223" t="e">
        <f>F179/#REF!-1</f>
        <v>#REF!</v>
      </c>
      <c r="G193" s="223" t="e">
        <f>G179/#REF!-1</f>
        <v>#REF!</v>
      </c>
      <c r="H193" s="223" t="e">
        <f>H179/#REF!-1</f>
        <v>#REF!</v>
      </c>
      <c r="I193" s="223" t="e">
        <f>I179/#REF!-1</f>
        <v>#REF!</v>
      </c>
      <c r="J193" s="223" t="e">
        <f>J179/#REF!-1</f>
        <v>#REF!</v>
      </c>
      <c r="K193" s="223" t="e">
        <f>K179/#REF!-1</f>
        <v>#REF!</v>
      </c>
      <c r="L193" s="223" t="e">
        <f>L179/#REF!-1</f>
        <v>#REF!</v>
      </c>
      <c r="M193" s="223" t="e">
        <f>M179/#REF!-1</f>
        <v>#REF!</v>
      </c>
      <c r="N193" s="223" t="e">
        <f>N179/#REF!-1</f>
        <v>#REF!</v>
      </c>
      <c r="O193" s="223" t="e">
        <f>O179/#REF!-1</f>
        <v>#REF!</v>
      </c>
      <c r="P193" s="223" t="e">
        <f>P179/#REF!-1</f>
        <v>#REF!</v>
      </c>
      <c r="Q193" s="223" t="e">
        <f>Q179/#REF!-1</f>
        <v>#REF!</v>
      </c>
      <c r="R193" s="223" t="e">
        <f>R179/#REF!-1</f>
        <v>#REF!</v>
      </c>
      <c r="S193" s="223" t="e">
        <f>S179/#REF!-1</f>
        <v>#REF!</v>
      </c>
    </row>
    <row r="194" spans="1:19" hidden="1">
      <c r="A194" s="196" t="s">
        <v>197</v>
      </c>
      <c r="B194" s="223" t="e">
        <f>B179/#REF!-1</f>
        <v>#REF!</v>
      </c>
      <c r="C194" s="223" t="e">
        <f>C179/#REF!-1</f>
        <v>#REF!</v>
      </c>
      <c r="D194" s="223" t="e">
        <f>D179/#REF!-1</f>
        <v>#REF!</v>
      </c>
      <c r="E194" s="223" t="e">
        <f>E179/#REF!-1</f>
        <v>#REF!</v>
      </c>
      <c r="F194" s="223" t="e">
        <f>F179/#REF!-1</f>
        <v>#REF!</v>
      </c>
      <c r="G194" s="223" t="e">
        <f>G179/#REF!-1</f>
        <v>#REF!</v>
      </c>
      <c r="H194" s="223" t="e">
        <f>H179/#REF!-1</f>
        <v>#REF!</v>
      </c>
      <c r="I194" s="223" t="e">
        <f>I179/#REF!-1</f>
        <v>#REF!</v>
      </c>
      <c r="J194" s="223" t="e">
        <f>J179/#REF!-1</f>
        <v>#REF!</v>
      </c>
      <c r="K194" s="223" t="e">
        <f>K179/#REF!-1</f>
        <v>#REF!</v>
      </c>
      <c r="L194" s="223" t="e">
        <f>L179/#REF!-1</f>
        <v>#REF!</v>
      </c>
      <c r="M194" s="223" t="e">
        <f>M179/#REF!-1</f>
        <v>#REF!</v>
      </c>
      <c r="N194" s="223" t="e">
        <f>N179/#REF!-1</f>
        <v>#REF!</v>
      </c>
      <c r="O194" s="223" t="e">
        <f>O179/#REF!-1</f>
        <v>#REF!</v>
      </c>
      <c r="P194" s="223" t="e">
        <f>P179/#REF!-1</f>
        <v>#REF!</v>
      </c>
      <c r="Q194" s="223" t="e">
        <f>Q179/#REF!-1</f>
        <v>#REF!</v>
      </c>
      <c r="R194" s="223" t="e">
        <f>R179/#REF!-1</f>
        <v>#REF!</v>
      </c>
      <c r="S194" s="223" t="e">
        <f>S179/#REF!-1</f>
        <v>#REF!</v>
      </c>
    </row>
    <row r="195" spans="1:19" hidden="1">
      <c r="A195" s="196" t="s">
        <v>198</v>
      </c>
      <c r="B195" s="223" t="e">
        <f>B179/#REF!-1</f>
        <v>#REF!</v>
      </c>
      <c r="C195" s="223" t="e">
        <f>C179/#REF!-1</f>
        <v>#REF!</v>
      </c>
      <c r="D195" s="223" t="e">
        <f>D179/#REF!-1</f>
        <v>#REF!</v>
      </c>
      <c r="E195" s="223" t="e">
        <f>E179/#REF!-1</f>
        <v>#REF!</v>
      </c>
      <c r="F195" s="223" t="e">
        <f>F179/#REF!-1</f>
        <v>#REF!</v>
      </c>
      <c r="G195" s="223" t="e">
        <f>G179/#REF!-1</f>
        <v>#REF!</v>
      </c>
      <c r="H195" s="223" t="e">
        <f>H179/#REF!-1</f>
        <v>#REF!</v>
      </c>
      <c r="I195" s="223" t="e">
        <f>I179/#REF!-1</f>
        <v>#REF!</v>
      </c>
      <c r="J195" s="223" t="e">
        <f>J179/#REF!-1</f>
        <v>#REF!</v>
      </c>
      <c r="K195" s="223" t="e">
        <f>K179/#REF!-1</f>
        <v>#REF!</v>
      </c>
      <c r="L195" s="223" t="e">
        <f>L179/#REF!-1</f>
        <v>#REF!</v>
      </c>
      <c r="M195" s="223" t="e">
        <f>M179/#REF!-1</f>
        <v>#REF!</v>
      </c>
      <c r="N195" s="223" t="e">
        <f>N179/#REF!-1</f>
        <v>#REF!</v>
      </c>
      <c r="O195" s="223" t="e">
        <f>O179/#REF!-1</f>
        <v>#REF!</v>
      </c>
      <c r="P195" s="223" t="e">
        <f>P179/#REF!-1</f>
        <v>#REF!</v>
      </c>
      <c r="Q195" s="223" t="e">
        <f>Q179/#REF!-1</f>
        <v>#REF!</v>
      </c>
      <c r="R195" s="223" t="e">
        <f>R179/#REF!-1</f>
        <v>#REF!</v>
      </c>
      <c r="S195" s="223" t="e">
        <f>S179/#REF!-1</f>
        <v>#REF!</v>
      </c>
    </row>
    <row r="196" spans="1:19" hidden="1">
      <c r="A196" s="196" t="s">
        <v>199</v>
      </c>
      <c r="B196" s="223" t="e">
        <f>B179/#REF!-1</f>
        <v>#REF!</v>
      </c>
      <c r="C196" s="223" t="e">
        <f>C179/#REF!-1</f>
        <v>#REF!</v>
      </c>
      <c r="D196" s="223" t="e">
        <f>D179/#REF!-1</f>
        <v>#REF!</v>
      </c>
      <c r="E196" s="223" t="e">
        <f>E179/#REF!-1</f>
        <v>#REF!</v>
      </c>
      <c r="F196" s="223" t="e">
        <f>F179/#REF!-1</f>
        <v>#REF!</v>
      </c>
      <c r="G196" s="223" t="e">
        <f>G179/#REF!-1</f>
        <v>#REF!</v>
      </c>
      <c r="H196" s="223" t="e">
        <f>H179/#REF!-1</f>
        <v>#REF!</v>
      </c>
      <c r="I196" s="223" t="e">
        <f>I179/#REF!-1</f>
        <v>#REF!</v>
      </c>
      <c r="J196" s="223" t="e">
        <f>J179/#REF!-1</f>
        <v>#REF!</v>
      </c>
      <c r="K196" s="223" t="e">
        <f>K179/#REF!-1</f>
        <v>#REF!</v>
      </c>
      <c r="L196" s="223" t="e">
        <f>L179/#REF!-1</f>
        <v>#REF!</v>
      </c>
      <c r="M196" s="223" t="e">
        <f>M179/#REF!-1</f>
        <v>#REF!</v>
      </c>
      <c r="N196" s="223" t="e">
        <f>N179/#REF!-1</f>
        <v>#REF!</v>
      </c>
      <c r="O196" s="223" t="e">
        <f>O179/#REF!-1</f>
        <v>#REF!</v>
      </c>
      <c r="P196" s="223" t="e">
        <f>P179/#REF!-1</f>
        <v>#REF!</v>
      </c>
      <c r="Q196" s="223" t="e">
        <f>Q179/#REF!-1</f>
        <v>#REF!</v>
      </c>
      <c r="R196" s="223" t="e">
        <f>R179/#REF!-1</f>
        <v>#REF!</v>
      </c>
      <c r="S196" s="223" t="e">
        <f>S179/#REF!-1</f>
        <v>#REF!</v>
      </c>
    </row>
    <row r="197" spans="1:19" hidden="1">
      <c r="F197" s="254"/>
    </row>
    <row r="198" spans="1:19" hidden="1">
      <c r="A198" s="240" t="s">
        <v>200</v>
      </c>
      <c r="B198" s="244">
        <f t="shared" ref="B198:S198" si="24">AVERAGE(B180:B182)</f>
        <v>935775.74032701319</v>
      </c>
      <c r="C198" s="244">
        <f t="shared" si="24"/>
        <v>294826.34666666668</v>
      </c>
      <c r="D198" s="252">
        <f t="shared" si="24"/>
        <v>195558.94000000003</v>
      </c>
      <c r="E198" s="255">
        <f t="shared" si="24"/>
        <v>9929.4566666666669</v>
      </c>
      <c r="F198" s="252">
        <f t="shared" si="24"/>
        <v>99268.073333333319</v>
      </c>
      <c r="G198" s="255">
        <f t="shared" si="24"/>
        <v>28211.899999999998</v>
      </c>
      <c r="H198" s="255">
        <f t="shared" si="24"/>
        <v>71055.106666666674</v>
      </c>
      <c r="I198" s="244">
        <f t="shared" si="24"/>
        <v>640949.78881768126</v>
      </c>
      <c r="J198" s="252">
        <f t="shared" si="24"/>
        <v>79594.79922234283</v>
      </c>
      <c r="K198" s="255">
        <f t="shared" si="24"/>
        <v>37672.751175435296</v>
      </c>
      <c r="L198" s="252">
        <f t="shared" si="24"/>
        <v>561354.32292867173</v>
      </c>
      <c r="M198" s="255">
        <f t="shared" si="24"/>
        <v>344706.7049827766</v>
      </c>
      <c r="N198" s="255">
        <f t="shared" si="24"/>
        <v>216646.95127922847</v>
      </c>
      <c r="O198" s="244">
        <f t="shared" si="24"/>
        <v>275153.73922234285</v>
      </c>
      <c r="P198" s="241">
        <f t="shared" si="24"/>
        <v>47603.874508768633</v>
      </c>
      <c r="Q198" s="244">
        <f t="shared" si="24"/>
        <v>660621.72959533846</v>
      </c>
      <c r="R198" s="241">
        <f t="shared" si="24"/>
        <v>372919.08937693684</v>
      </c>
      <c r="S198" s="241">
        <f t="shared" si="24"/>
        <v>287703.14878512302</v>
      </c>
    </row>
    <row r="199" spans="1:19" hidden="1">
      <c r="A199" s="242" t="s">
        <v>201</v>
      </c>
      <c r="B199" s="245">
        <f t="shared" ref="B199:S199" si="25">B179/B198-1</f>
        <v>0.52466791235554555</v>
      </c>
      <c r="C199" s="245">
        <f t="shared" si="25"/>
        <v>0.31525641280403893</v>
      </c>
      <c r="D199" s="253">
        <f t="shared" si="25"/>
        <v>0.1452071978858136</v>
      </c>
      <c r="E199" s="256">
        <f t="shared" si="25"/>
        <v>0.3946372359414092</v>
      </c>
      <c r="F199" s="253">
        <f t="shared" si="25"/>
        <v>0.65024596445946958</v>
      </c>
      <c r="G199" s="256">
        <f t="shared" si="25"/>
        <v>1.444672283681709</v>
      </c>
      <c r="H199" s="256">
        <f t="shared" si="25"/>
        <v>0.33484969437805367</v>
      </c>
      <c r="I199" s="245">
        <f t="shared" si="25"/>
        <v>0.62099281323886912</v>
      </c>
      <c r="J199" s="253">
        <f t="shared" si="25"/>
        <v>0.25718307934592355</v>
      </c>
      <c r="K199" s="256">
        <f t="shared" si="25"/>
        <v>-6.3967594954910556E-2</v>
      </c>
      <c r="L199" s="253">
        <f t="shared" si="25"/>
        <v>0.67257956015325582</v>
      </c>
      <c r="M199" s="256">
        <f t="shared" si="25"/>
        <v>0.75482444624965317</v>
      </c>
      <c r="N199" s="256">
        <f t="shared" si="25"/>
        <v>0.54172496715049334</v>
      </c>
      <c r="O199" s="245">
        <f t="shared" si="25"/>
        <v>0.17759889944055907</v>
      </c>
      <c r="P199" s="243">
        <f t="shared" si="25"/>
        <v>3.1657746227393702E-2</v>
      </c>
      <c r="Q199" s="245">
        <f t="shared" si="25"/>
        <v>0.66922529876157433</v>
      </c>
      <c r="R199" s="243">
        <f t="shared" si="25"/>
        <v>0.80701021182859001</v>
      </c>
      <c r="S199" s="243">
        <f t="shared" si="25"/>
        <v>0.49062637330578651</v>
      </c>
    </row>
    <row r="200" spans="1:19" hidden="1"/>
    <row r="201" spans="1:19" hidden="1"/>
    <row r="202" spans="1:19" hidden="1"/>
    <row r="203" spans="1:19" hidden="1"/>
    <row r="207" spans="1:19">
      <c r="L207" s="260"/>
      <c r="Q207" s="223"/>
    </row>
  </sheetData>
  <mergeCells count="2">
    <mergeCell ref="U3:U5"/>
    <mergeCell ref="A1:U1"/>
  </mergeCells>
  <phoneticPr fontId="12" type="noConversion"/>
  <printOptions horizontalCentered="1"/>
  <pageMargins left="0.23622047244094488" right="0.23622047244094488" top="0.74803149606299213" bottom="0.74803149606299213" header="0.31496062992125984" footer="0.31496062992125984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2016-12-02T00:54:22Z</cp:lastPrinted>
  <dcterms:created xsi:type="dcterms:W3CDTF">2015-03-05T07:20:42Z</dcterms:created>
  <dcterms:modified xsi:type="dcterms:W3CDTF">2017-01-03T07:50:47Z</dcterms:modified>
</cp:coreProperties>
</file>