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55" yWindow="1020" windowWidth="25740" windowHeight="11865"/>
  </bookViews>
  <sheets>
    <sheet name="수주통계" sheetId="3" r:id="rId1"/>
    <sheet name="분기" sheetId="5" r:id="rId2"/>
  </sheets>
  <definedNames>
    <definedName name="_xlnm.Print_Area" localSheetId="0">수주통계!$A$1:$U$255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34" i="3" l="1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B238" i="3"/>
  <c r="B236" i="3"/>
  <c r="B235" i="3"/>
  <c r="B234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B228" i="3"/>
  <c r="B227" i="3"/>
  <c r="B226" i="3"/>
  <c r="I239" i="3" l="1"/>
  <c r="C238" i="3"/>
  <c r="D238" i="3"/>
  <c r="E238" i="3"/>
  <c r="F238" i="3"/>
  <c r="G238" i="3"/>
  <c r="H238" i="3"/>
  <c r="I238" i="3"/>
  <c r="J238" i="3"/>
  <c r="K238" i="3"/>
  <c r="L238" i="3"/>
  <c r="M238" i="3"/>
  <c r="N238" i="3"/>
  <c r="P238" i="3"/>
  <c r="Q238" i="3"/>
  <c r="R238" i="3"/>
  <c r="S238" i="3"/>
  <c r="G239" i="3"/>
  <c r="H239" i="3"/>
  <c r="M239" i="3"/>
  <c r="N239" i="3"/>
  <c r="L239" i="3" l="1"/>
  <c r="F239" i="3"/>
  <c r="K239" i="3"/>
  <c r="E239" i="3"/>
  <c r="O238" i="3"/>
  <c r="J239" i="3"/>
  <c r="D239" i="3"/>
  <c r="C239" i="3"/>
  <c r="C238" i="5"/>
  <c r="D238" i="5"/>
  <c r="E238" i="5"/>
  <c r="F238" i="5"/>
  <c r="G238" i="5"/>
  <c r="H238" i="5"/>
  <c r="I238" i="5"/>
  <c r="J238" i="5"/>
  <c r="K238" i="5"/>
  <c r="L238" i="5"/>
  <c r="M238" i="5"/>
  <c r="N238" i="5"/>
  <c r="O238" i="5"/>
  <c r="P238" i="5"/>
  <c r="Q238" i="5"/>
  <c r="R238" i="5"/>
  <c r="S238" i="5"/>
  <c r="C239" i="5"/>
  <c r="D239" i="5"/>
  <c r="E239" i="5"/>
  <c r="F239" i="5"/>
  <c r="G239" i="5"/>
  <c r="H239" i="5"/>
  <c r="I239" i="5"/>
  <c r="J239" i="5"/>
  <c r="K239" i="5"/>
  <c r="L239" i="5"/>
  <c r="M239" i="5"/>
  <c r="N239" i="5"/>
  <c r="O239" i="5"/>
  <c r="P239" i="5"/>
  <c r="Q239" i="5"/>
  <c r="R239" i="5"/>
  <c r="S239" i="5"/>
  <c r="C240" i="5"/>
  <c r="D240" i="5"/>
  <c r="E240" i="5"/>
  <c r="F240" i="5"/>
  <c r="G240" i="5"/>
  <c r="H240" i="5"/>
  <c r="I240" i="5"/>
  <c r="J240" i="5"/>
  <c r="K240" i="5"/>
  <c r="L240" i="5"/>
  <c r="M240" i="5"/>
  <c r="N240" i="5"/>
  <c r="O240" i="5"/>
  <c r="P240" i="5"/>
  <c r="Q240" i="5"/>
  <c r="R240" i="5"/>
  <c r="S240" i="5"/>
  <c r="B240" i="5"/>
  <c r="B239" i="5"/>
  <c r="B238" i="5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T239" i="5" l="1"/>
  <c r="U239" i="5"/>
  <c r="T238" i="5"/>
  <c r="U238" i="5"/>
  <c r="C233" i="5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T234" i="3" l="1"/>
  <c r="U234" i="3"/>
  <c r="T235" i="3"/>
  <c r="U235" i="3"/>
  <c r="T236" i="3"/>
  <c r="U236" i="3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49" i="5"/>
  <c r="R249" i="5"/>
  <c r="Q249" i="5"/>
  <c r="P249" i="5"/>
  <c r="O249" i="5"/>
  <c r="N249" i="5"/>
  <c r="M249" i="5"/>
  <c r="L249" i="5"/>
  <c r="K249" i="5"/>
  <c r="J249" i="5"/>
  <c r="I249" i="5"/>
  <c r="H249" i="5"/>
  <c r="G249" i="5"/>
  <c r="F249" i="5"/>
  <c r="E249" i="5"/>
  <c r="D249" i="5"/>
  <c r="C249" i="5"/>
  <c r="B249" i="5"/>
  <c r="U248" i="5"/>
  <c r="T248" i="5"/>
  <c r="U246" i="5"/>
  <c r="T246" i="5"/>
  <c r="U240" i="5"/>
  <c r="T24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47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47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48" i="5" s="1"/>
  <c r="R179" i="5"/>
  <c r="R248" i="5" s="1"/>
  <c r="Q179" i="5"/>
  <c r="Q248" i="5" s="1"/>
  <c r="P179" i="5"/>
  <c r="P248" i="5" s="1"/>
  <c r="O179" i="5"/>
  <c r="O248" i="5" s="1"/>
  <c r="N179" i="5"/>
  <c r="M179" i="5"/>
  <c r="M248" i="5" s="1"/>
  <c r="L179" i="5"/>
  <c r="L248" i="5" s="1"/>
  <c r="K179" i="5"/>
  <c r="K248" i="5" s="1"/>
  <c r="J179" i="5"/>
  <c r="J248" i="5" s="1"/>
  <c r="I179" i="5"/>
  <c r="I248" i="5" s="1"/>
  <c r="H179" i="5"/>
  <c r="G179" i="5"/>
  <c r="G248" i="5" s="1"/>
  <c r="F179" i="5"/>
  <c r="F248" i="5" s="1"/>
  <c r="E179" i="5"/>
  <c r="E248" i="5" s="1"/>
  <c r="D179" i="5"/>
  <c r="D248" i="5" s="1"/>
  <c r="C179" i="5"/>
  <c r="C248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47" i="5" s="1"/>
  <c r="G247" i="5"/>
  <c r="M247" i="5"/>
  <c r="H246" i="5"/>
  <c r="N246" i="5"/>
  <c r="H247" i="5"/>
  <c r="N247" i="5"/>
  <c r="N250" i="5" s="1"/>
  <c r="I246" i="5"/>
  <c r="O246" i="5"/>
  <c r="P246" i="5"/>
  <c r="P257" i="5" s="1"/>
  <c r="E246" i="5"/>
  <c r="E259" i="5" s="1"/>
  <c r="K246" i="5"/>
  <c r="K258" i="5" s="1"/>
  <c r="Q246" i="5"/>
  <c r="Q259" i="5" s="1"/>
  <c r="D246" i="5"/>
  <c r="E247" i="5"/>
  <c r="K247" i="5"/>
  <c r="K264" i="5" s="1"/>
  <c r="K265" i="5" s="1"/>
  <c r="F246" i="5"/>
  <c r="L246" i="5"/>
  <c r="R246" i="5"/>
  <c r="R262" i="5" s="1"/>
  <c r="J246" i="5"/>
  <c r="F247" i="5"/>
  <c r="L247" i="5"/>
  <c r="L264" i="5" s="1"/>
  <c r="L265" i="5" s="1"/>
  <c r="G246" i="5"/>
  <c r="M246" i="5"/>
  <c r="S246" i="5"/>
  <c r="S258" i="5" s="1"/>
  <c r="Q192" i="5"/>
  <c r="E192" i="5"/>
  <c r="B192" i="5"/>
  <c r="N192" i="5"/>
  <c r="R247" i="5"/>
  <c r="R250" i="5" s="1"/>
  <c r="S247" i="5"/>
  <c r="B209" i="5"/>
  <c r="G209" i="5"/>
  <c r="W217" i="5"/>
  <c r="C246" i="5"/>
  <c r="C256" i="5" s="1"/>
  <c r="W213" i="5"/>
  <c r="Q247" i="5"/>
  <c r="H192" i="5"/>
  <c r="M209" i="5"/>
  <c r="R123" i="5"/>
  <c r="P123" i="5"/>
  <c r="E264" i="5"/>
  <c r="E265" i="5" s="1"/>
  <c r="Q209" i="5"/>
  <c r="E209" i="5"/>
  <c r="K209" i="5"/>
  <c r="T251" i="5"/>
  <c r="C209" i="5"/>
  <c r="I209" i="5"/>
  <c r="U251" i="5"/>
  <c r="B123" i="5"/>
  <c r="U123" i="5" s="1"/>
  <c r="Q264" i="5"/>
  <c r="D209" i="5"/>
  <c r="J209" i="5"/>
  <c r="P209" i="5"/>
  <c r="O123" i="5"/>
  <c r="S123" i="5"/>
  <c r="G262" i="5"/>
  <c r="G261" i="5"/>
  <c r="G260" i="5"/>
  <c r="G258" i="5"/>
  <c r="G256" i="5"/>
  <c r="G254" i="5"/>
  <c r="G251" i="5"/>
  <c r="G259" i="5"/>
  <c r="G257" i="5"/>
  <c r="G255" i="5"/>
  <c r="G252" i="5"/>
  <c r="G250" i="5"/>
  <c r="M262" i="5"/>
  <c r="M261" i="5"/>
  <c r="M260" i="5"/>
  <c r="M259" i="5"/>
  <c r="M257" i="5"/>
  <c r="M255" i="5"/>
  <c r="M252" i="5"/>
  <c r="M250" i="5"/>
  <c r="M258" i="5"/>
  <c r="M256" i="5"/>
  <c r="M254" i="5"/>
  <c r="M251" i="5"/>
  <c r="S260" i="5"/>
  <c r="S257" i="5"/>
  <c r="I262" i="5"/>
  <c r="I261" i="5"/>
  <c r="I251" i="5"/>
  <c r="I260" i="5"/>
  <c r="I259" i="5"/>
  <c r="I257" i="5"/>
  <c r="I255" i="5"/>
  <c r="I252" i="5"/>
  <c r="I258" i="5"/>
  <c r="I256" i="5"/>
  <c r="I254" i="5"/>
  <c r="O262" i="5"/>
  <c r="O261" i="5"/>
  <c r="O260" i="5"/>
  <c r="O258" i="5"/>
  <c r="O256" i="5"/>
  <c r="O254" i="5"/>
  <c r="O251" i="5"/>
  <c r="O259" i="5"/>
  <c r="O257" i="5"/>
  <c r="O255" i="5"/>
  <c r="O252" i="5"/>
  <c r="S209" i="5"/>
  <c r="U121" i="5"/>
  <c r="M192" i="5"/>
  <c r="F264" i="5"/>
  <c r="F265" i="5" s="1"/>
  <c r="M264" i="5"/>
  <c r="M265" i="5" s="1"/>
  <c r="K251" i="5"/>
  <c r="G192" i="5"/>
  <c r="S192" i="5"/>
  <c r="D262" i="5"/>
  <c r="D261" i="5"/>
  <c r="D260" i="5"/>
  <c r="D259" i="5"/>
  <c r="D258" i="5"/>
  <c r="D257" i="5"/>
  <c r="D256" i="5"/>
  <c r="D255" i="5"/>
  <c r="D254" i="5"/>
  <c r="D252" i="5"/>
  <c r="D251" i="5"/>
  <c r="J262" i="5"/>
  <c r="J261" i="5"/>
  <c r="J260" i="5"/>
  <c r="J259" i="5"/>
  <c r="J258" i="5"/>
  <c r="J257" i="5"/>
  <c r="J256" i="5"/>
  <c r="J255" i="5"/>
  <c r="J254" i="5"/>
  <c r="J252" i="5"/>
  <c r="J251" i="5"/>
  <c r="P259" i="5"/>
  <c r="P252" i="5"/>
  <c r="C247" i="5"/>
  <c r="C264" i="5" s="1"/>
  <c r="O247" i="5"/>
  <c r="O264" i="5" s="1"/>
  <c r="O265" i="5" s="1"/>
  <c r="U250" i="5"/>
  <c r="E252" i="5"/>
  <c r="Q252" i="5"/>
  <c r="K254" i="5"/>
  <c r="E255" i="5"/>
  <c r="K256" i="5"/>
  <c r="E257" i="5"/>
  <c r="Q257" i="5"/>
  <c r="F262" i="5"/>
  <c r="F261" i="5"/>
  <c r="F260" i="5"/>
  <c r="F259" i="5"/>
  <c r="F258" i="5"/>
  <c r="F257" i="5"/>
  <c r="F256" i="5"/>
  <c r="F255" i="5"/>
  <c r="F254" i="5"/>
  <c r="F252" i="5"/>
  <c r="F251" i="5"/>
  <c r="F250" i="5"/>
  <c r="R258" i="5"/>
  <c r="R251" i="5"/>
  <c r="K262" i="5"/>
  <c r="K261" i="5"/>
  <c r="K260" i="5"/>
  <c r="I192" i="5"/>
  <c r="K250" i="5"/>
  <c r="O200" i="5"/>
  <c r="O209" i="5" s="1"/>
  <c r="L262" i="5"/>
  <c r="L261" i="5"/>
  <c r="L260" i="5"/>
  <c r="L259" i="5"/>
  <c r="L258" i="5"/>
  <c r="L257" i="5"/>
  <c r="L256" i="5"/>
  <c r="L255" i="5"/>
  <c r="L254" i="5"/>
  <c r="L252" i="5"/>
  <c r="L251" i="5"/>
  <c r="E262" i="5"/>
  <c r="E261" i="5"/>
  <c r="Q260" i="5"/>
  <c r="G264" i="5"/>
  <c r="G265" i="5" s="1"/>
  <c r="S264" i="5"/>
  <c r="E251" i="5"/>
  <c r="E260" i="5"/>
  <c r="I247" i="5"/>
  <c r="I264" i="5" s="1"/>
  <c r="I265" i="5" s="1"/>
  <c r="K252" i="5"/>
  <c r="E254" i="5"/>
  <c r="K255" i="5"/>
  <c r="E256" i="5"/>
  <c r="Q256" i="5"/>
  <c r="K257" i="5"/>
  <c r="E258" i="5"/>
  <c r="K259" i="5"/>
  <c r="Q123" i="5"/>
  <c r="C192" i="5"/>
  <c r="O192" i="5"/>
  <c r="H259" i="5"/>
  <c r="H252" i="5"/>
  <c r="N262" i="5"/>
  <c r="N261" i="5"/>
  <c r="N260" i="5"/>
  <c r="N259" i="5"/>
  <c r="N258" i="5"/>
  <c r="N257" i="5"/>
  <c r="N256" i="5"/>
  <c r="N255" i="5"/>
  <c r="N254" i="5"/>
  <c r="N252" i="5"/>
  <c r="E250" i="5"/>
  <c r="D192" i="5"/>
  <c r="J192" i="5"/>
  <c r="P192" i="5"/>
  <c r="F209" i="5"/>
  <c r="L209" i="5"/>
  <c r="R209" i="5"/>
  <c r="D247" i="5"/>
  <c r="D264" i="5" s="1"/>
  <c r="D265" i="5" s="1"/>
  <c r="J247" i="5"/>
  <c r="J264" i="5" s="1"/>
  <c r="J265" i="5" s="1"/>
  <c r="P247" i="5"/>
  <c r="P264" i="5" s="1"/>
  <c r="B248" i="5"/>
  <c r="H248" i="5"/>
  <c r="H251" i="5" s="1"/>
  <c r="N248" i="5"/>
  <c r="N251" i="5" s="1"/>
  <c r="F192" i="5"/>
  <c r="L192" i="5"/>
  <c r="R192" i="5"/>
  <c r="H209" i="5"/>
  <c r="N209" i="5"/>
  <c r="T250" i="5"/>
  <c r="H250" i="5" l="1"/>
  <c r="R252" i="5"/>
  <c r="P254" i="5"/>
  <c r="H256" i="5"/>
  <c r="P262" i="5"/>
  <c r="Q250" i="5"/>
  <c r="H258" i="5"/>
  <c r="L250" i="5"/>
  <c r="R257" i="5"/>
  <c r="P251" i="5"/>
  <c r="P258" i="5"/>
  <c r="S255" i="5"/>
  <c r="S259" i="5"/>
  <c r="H254" i="5"/>
  <c r="Q261" i="5"/>
  <c r="R259" i="5"/>
  <c r="S251" i="5"/>
  <c r="S261" i="5"/>
  <c r="P265" i="5"/>
  <c r="H255" i="5"/>
  <c r="H261" i="5"/>
  <c r="Q251" i="5"/>
  <c r="Q262" i="5"/>
  <c r="R254" i="5"/>
  <c r="R260" i="5"/>
  <c r="P255" i="5"/>
  <c r="P261" i="5"/>
  <c r="C258" i="5"/>
  <c r="S254" i="5"/>
  <c r="S262" i="5"/>
  <c r="Q265" i="5"/>
  <c r="Q258" i="5"/>
  <c r="R261" i="5"/>
  <c r="P256" i="5"/>
  <c r="S250" i="5"/>
  <c r="S256" i="5"/>
  <c r="H260" i="5"/>
  <c r="P260" i="5"/>
  <c r="H262" i="5"/>
  <c r="Q254" i="5"/>
  <c r="R255" i="5"/>
  <c r="Q255" i="5"/>
  <c r="H257" i="5"/>
  <c r="S265" i="5"/>
  <c r="R256" i="5"/>
  <c r="S252" i="5"/>
  <c r="C257" i="5"/>
  <c r="C259" i="5"/>
  <c r="C261" i="5"/>
  <c r="R264" i="5"/>
  <c r="R265" i="5" s="1"/>
  <c r="C251" i="5"/>
  <c r="C262" i="5"/>
  <c r="C260" i="5"/>
  <c r="C252" i="5"/>
  <c r="C254" i="5"/>
  <c r="C265" i="5"/>
  <c r="C255" i="5"/>
  <c r="N264" i="5"/>
  <c r="N265" i="5" s="1"/>
  <c r="O250" i="5"/>
  <c r="B264" i="5"/>
  <c r="H264" i="5"/>
  <c r="H265" i="5" s="1"/>
  <c r="I250" i="5"/>
  <c r="D250" i="5"/>
  <c r="P250" i="5"/>
  <c r="C250" i="5"/>
  <c r="J250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39" i="3"/>
  <c r="R201" i="3"/>
  <c r="R239" i="3"/>
  <c r="S201" i="3"/>
  <c r="S239" i="3"/>
  <c r="P201" i="3"/>
  <c r="P239" i="3"/>
  <c r="Q201" i="3"/>
  <c r="Q239" i="3"/>
  <c r="U194" i="3"/>
  <c r="B194" i="3"/>
  <c r="B201" i="3" l="1"/>
  <c r="B239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46" i="5" l="1"/>
  <c r="C175" i="3"/>
  <c r="C237" i="3"/>
  <c r="B261" i="5" l="1"/>
  <c r="B255" i="5"/>
  <c r="B260" i="5"/>
  <c r="B254" i="5"/>
  <c r="B259" i="5"/>
  <c r="B252" i="5"/>
  <c r="B258" i="5"/>
  <c r="B250" i="5"/>
  <c r="B257" i="5"/>
  <c r="B262" i="5"/>
  <c r="B256" i="5"/>
  <c r="B251" i="5"/>
  <c r="B265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37" i="3" l="1"/>
  <c r="S240" i="3" s="1"/>
  <c r="R237" i="3"/>
  <c r="R240" i="3" s="1"/>
  <c r="Q237" i="3"/>
  <c r="Q240" i="3" s="1"/>
  <c r="P237" i="3"/>
  <c r="P240" i="3" s="1"/>
  <c r="O237" i="3"/>
  <c r="O240" i="3" s="1"/>
  <c r="N237" i="3"/>
  <c r="N240" i="3" s="1"/>
  <c r="M237" i="3"/>
  <c r="M240" i="3" s="1"/>
  <c r="L237" i="3"/>
  <c r="L240" i="3" s="1"/>
  <c r="K237" i="3"/>
  <c r="K240" i="3" s="1"/>
  <c r="J237" i="3"/>
  <c r="J240" i="3" s="1"/>
  <c r="I237" i="3"/>
  <c r="I240" i="3" s="1"/>
  <c r="H237" i="3"/>
  <c r="H240" i="3" s="1"/>
  <c r="G237" i="3"/>
  <c r="G240" i="3" s="1"/>
  <c r="F237" i="3"/>
  <c r="F240" i="3" s="1"/>
  <c r="E237" i="3"/>
  <c r="E240" i="3" s="1"/>
  <c r="D237" i="3"/>
  <c r="D240" i="3" s="1"/>
  <c r="C240" i="3"/>
  <c r="B237" i="3"/>
  <c r="B240" i="3" s="1"/>
  <c r="S250" i="3" l="1"/>
  <c r="R250" i="3"/>
  <c r="Q250" i="3"/>
  <c r="P250" i="3"/>
  <c r="O250" i="3"/>
  <c r="N250" i="3"/>
  <c r="M250" i="3"/>
  <c r="L250" i="3"/>
  <c r="K250" i="3"/>
  <c r="J250" i="3"/>
  <c r="I250" i="3"/>
  <c r="H250" i="3"/>
  <c r="G250" i="3"/>
  <c r="F250" i="3"/>
  <c r="E250" i="3"/>
  <c r="D250" i="3"/>
  <c r="C250" i="3"/>
  <c r="B250" i="3"/>
  <c r="B252" i="3" l="1"/>
  <c r="B253" i="3" s="1"/>
  <c r="D252" i="3"/>
  <c r="D253" i="3" s="1"/>
  <c r="F252" i="3"/>
  <c r="F253" i="3" s="1"/>
  <c r="H252" i="3"/>
  <c r="H253" i="3" s="1"/>
  <c r="J252" i="3"/>
  <c r="J253" i="3" s="1"/>
  <c r="L252" i="3"/>
  <c r="L253" i="3" s="1"/>
  <c r="N252" i="3"/>
  <c r="N253" i="3" s="1"/>
  <c r="P252" i="3"/>
  <c r="P253" i="3" s="1"/>
  <c r="R252" i="3"/>
  <c r="R253" i="3" s="1"/>
  <c r="E246" i="3"/>
  <c r="E249" i="3"/>
  <c r="E248" i="3"/>
  <c r="E247" i="3"/>
  <c r="E245" i="3"/>
  <c r="E244" i="3"/>
  <c r="E243" i="3"/>
  <c r="E242" i="3"/>
  <c r="G246" i="3"/>
  <c r="G249" i="3"/>
  <c r="G248" i="3"/>
  <c r="G247" i="3"/>
  <c r="G245" i="3"/>
  <c r="G244" i="3"/>
  <c r="G243" i="3"/>
  <c r="G242" i="3"/>
  <c r="K246" i="3"/>
  <c r="K249" i="3"/>
  <c r="K248" i="3"/>
  <c r="K247" i="3"/>
  <c r="K245" i="3"/>
  <c r="K244" i="3"/>
  <c r="K243" i="3"/>
  <c r="K242" i="3"/>
  <c r="M246" i="3"/>
  <c r="M249" i="3"/>
  <c r="M248" i="3"/>
  <c r="M247" i="3"/>
  <c r="M245" i="3"/>
  <c r="M244" i="3"/>
  <c r="M243" i="3"/>
  <c r="M242" i="3"/>
  <c r="Q246" i="3"/>
  <c r="Q249" i="3"/>
  <c r="Q248" i="3"/>
  <c r="Q247" i="3"/>
  <c r="Q245" i="3"/>
  <c r="Q244" i="3"/>
  <c r="Q243" i="3"/>
  <c r="Q242" i="3"/>
  <c r="S246" i="3"/>
  <c r="S249" i="3"/>
  <c r="S248" i="3"/>
  <c r="S247" i="3"/>
  <c r="S245" i="3"/>
  <c r="S244" i="3"/>
  <c r="S243" i="3"/>
  <c r="S242" i="3"/>
  <c r="B246" i="3"/>
  <c r="B249" i="3"/>
  <c r="B248" i="3"/>
  <c r="B247" i="3"/>
  <c r="B245" i="3"/>
  <c r="B244" i="3"/>
  <c r="B243" i="3"/>
  <c r="B242" i="3"/>
  <c r="D246" i="3"/>
  <c r="D249" i="3"/>
  <c r="D248" i="3"/>
  <c r="D247" i="3"/>
  <c r="D245" i="3"/>
  <c r="D244" i="3"/>
  <c r="D243" i="3"/>
  <c r="D242" i="3"/>
  <c r="F246" i="3"/>
  <c r="F249" i="3"/>
  <c r="F248" i="3"/>
  <c r="F247" i="3"/>
  <c r="F245" i="3"/>
  <c r="F244" i="3"/>
  <c r="F243" i="3"/>
  <c r="F242" i="3"/>
  <c r="H246" i="3"/>
  <c r="H249" i="3"/>
  <c r="H248" i="3"/>
  <c r="H247" i="3"/>
  <c r="H245" i="3"/>
  <c r="H244" i="3"/>
  <c r="H243" i="3"/>
  <c r="H242" i="3"/>
  <c r="J246" i="3"/>
  <c r="J249" i="3"/>
  <c r="J248" i="3"/>
  <c r="J247" i="3"/>
  <c r="J245" i="3"/>
  <c r="J244" i="3"/>
  <c r="J243" i="3"/>
  <c r="J242" i="3"/>
  <c r="L246" i="3"/>
  <c r="L249" i="3"/>
  <c r="L248" i="3"/>
  <c r="L247" i="3"/>
  <c r="L245" i="3"/>
  <c r="L244" i="3"/>
  <c r="L243" i="3"/>
  <c r="L242" i="3"/>
  <c r="N246" i="3"/>
  <c r="N249" i="3"/>
  <c r="N248" i="3"/>
  <c r="N247" i="3"/>
  <c r="N245" i="3"/>
  <c r="N244" i="3"/>
  <c r="N243" i="3"/>
  <c r="N242" i="3"/>
  <c r="P246" i="3"/>
  <c r="P249" i="3"/>
  <c r="P248" i="3"/>
  <c r="P247" i="3"/>
  <c r="P245" i="3"/>
  <c r="P244" i="3"/>
  <c r="P243" i="3"/>
  <c r="P242" i="3"/>
  <c r="R246" i="3"/>
  <c r="R249" i="3"/>
  <c r="R248" i="3"/>
  <c r="R247" i="3"/>
  <c r="R245" i="3"/>
  <c r="R244" i="3"/>
  <c r="R243" i="3"/>
  <c r="R242" i="3"/>
  <c r="C252" i="3"/>
  <c r="C253" i="3" s="1"/>
  <c r="E252" i="3"/>
  <c r="E253" i="3" s="1"/>
  <c r="G252" i="3"/>
  <c r="G253" i="3" s="1"/>
  <c r="I252" i="3"/>
  <c r="I253" i="3" s="1"/>
  <c r="K252" i="3"/>
  <c r="K253" i="3" s="1"/>
  <c r="M252" i="3"/>
  <c r="M253" i="3" s="1"/>
  <c r="O252" i="3"/>
  <c r="O253" i="3" s="1"/>
  <c r="Q252" i="3"/>
  <c r="Q253" i="3" s="1"/>
  <c r="S252" i="3"/>
  <c r="S253" i="3" s="1"/>
  <c r="C246" i="3"/>
  <c r="C249" i="3"/>
  <c r="C248" i="3"/>
  <c r="C247" i="3"/>
  <c r="C245" i="3"/>
  <c r="C244" i="3"/>
  <c r="C243" i="3"/>
  <c r="C242" i="3"/>
  <c r="I246" i="3"/>
  <c r="I249" i="3"/>
  <c r="I248" i="3"/>
  <c r="I247" i="3"/>
  <c r="I245" i="3"/>
  <c r="I244" i="3"/>
  <c r="I243" i="3"/>
  <c r="I242" i="3"/>
  <c r="O246" i="3"/>
  <c r="O249" i="3"/>
  <c r="O248" i="3"/>
  <c r="O247" i="3"/>
  <c r="O245" i="3"/>
  <c r="O244" i="3"/>
  <c r="O243" i="3"/>
  <c r="O242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38" i="3" l="1"/>
  <c r="T239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9" i="3" l="1"/>
  <c r="U238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<sst xmlns="http://schemas.openxmlformats.org/spreadsheetml/2006/main" count="648" uniqueCount="318">
  <si>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</si>
  <si>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</si>
  <si>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</si>
  <si>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</si>
  <si>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</si>
  <si>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</si>
  <si>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</si>
  <si>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</si>
  <si>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</si>
  <si>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</si>
  <si>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</si>
  <si>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</si>
  <si>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</si>
  <si>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</si>
  <si>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</si>
  <si>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</si>
  <si>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</si>
  <si>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</si>
  <si>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</si>
  <si>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</si>
  <si>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</si>
  <si>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</si>
  <si>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</si>
  <si>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</si>
  <si>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</si>
  <si>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</si>
  <si>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</si>
  <si>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</si>
  <si>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</si>
  <si>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</si>
  <si>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</si>
  <si>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</si>
  <si>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</si>
  <si>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</si>
  <si>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</si>
  <si>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</si>
  <si>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</si>
  <si>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</si>
  <si>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</si>
  <si>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</si>
  <si>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</si>
  <si>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</si>
  <si>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</si>
  <si>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</si>
  <si>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</si>
  <si>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</si>
  <si>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</si>
  <si>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</si>
  <si>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</si>
  <si>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</si>
  <si>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</si>
  <si>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</si>
  <si>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</si>
  <si>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</si>
  <si>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</si>
  <si>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</si>
  <si>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</si>
  <si>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</si>
  <si>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</si>
  <si>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</si>
  <si>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</si>
  <si>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</si>
  <si>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</si>
  <si>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</si>
  <si>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</si>
  <si>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</si>
  <si>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</si>
  <si>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</si>
  <si>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</si>
  <si>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</si>
  <si>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</si>
  <si>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</si>
  <si>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</si>
  <si>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</si>
  <si>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</si>
  <si>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</si>
  <si>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</si>
  <si>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</si>
  <si>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</si>
  <si>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</si>
  <si>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</si>
  <si>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</si>
  <si>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</si>
  <si>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</si>
  <si>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</si>
  <si>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</si>
  <si>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</si>
  <si>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</si>
  <si>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</si>
  <si>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</si>
  <si>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</si>
  <si>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</si>
  <si>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</si>
  <si>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</si>
  <si>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</si>
  <si>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</si>
  <si>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</si>
  <si>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</si>
  <si>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</si>
  <si>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</si>
  <si>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</si>
  <si>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</si>
  <si>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</si>
  <si>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</si>
  <si>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</si>
  <si>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</si>
  <si>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</si>
  <si>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</si>
  <si>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</si>
  <si>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</si>
  <si>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</si>
  <si>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</si>
  <si>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</si>
  <si>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</si>
  <si>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</si>
  <si>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</si>
  <si>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</si>
  <si>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</si>
  <si>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</si>
  <si>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</si>
  <si>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</si>
  <si>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</si>
  <si>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</si>
  <si>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</si>
  <si>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</si>
  <si>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</si>
  <si>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</si>
  <si>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</si>
  <si>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</si>
  <si>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</si>
  <si>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</si>
  <si>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</si>
  <si>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</si>
  <si>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</si>
  <si>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</si>
  <si>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</si>
  <si>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</si>
  <si>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</si>
  <si>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</si>
  <si>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</si>
  <si>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</si>
  <si>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</si>
  <si>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</si>
  <si>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</si>
  <si>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</si>
  <si>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</si>
  <si>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</si>
  <si>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</si>
  <si>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</si>
  <si>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</si>
  <si>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</si>
  <si>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</si>
  <si>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</si>
  <si>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</si>
  <si>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</si>
  <si>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</si>
  <si>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</si>
  <si>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</si>
  <si>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</si>
  <si>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</si>
  <si>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</si>
  <si>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</si>
  <si>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</si>
  <si>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</si>
  <si>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</si>
  <si>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</si>
  <si>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</si>
  <si>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</si>
  <si>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</si>
  <si>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</si>
  <si>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</si>
  <si>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</si>
  <si>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</si>
  <si>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</si>
  <si>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</si>
  <si>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</si>
  <si>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</si>
  <si>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</si>
  <si>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</si>
  <si>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</si>
  <si>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</si>
  <si>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</si>
  <si>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</si>
  <si>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</si>
  <si>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</si>
  <si>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</si>
  <si>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</si>
  <si>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</si>
  <si>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</si>
  <si>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</si>
  <si>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</si>
  <si>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</si>
  <si>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</si>
  <si>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</si>
  <si>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</si>
  <si>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</si>
  <si>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</si>
  <si>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</si>
  <si>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</si>
  <si>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</si>
  <si>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</si>
  <si>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</si>
  <si>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</si>
  <si>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</si>
  <si>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</si>
  <si>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</si>
  <si>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</si>
  <si>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</si>
  <si>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</si>
  <si>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</si>
  <si>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</si>
  <si>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</si>
  <si>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</si>
  <si>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</si>
  <si>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</si>
  <si>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</si>
  <si>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</si>
  <si>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</si>
  <si>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</si>
  <si>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</si>
  <si>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</si>
  <si>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</si>
  <si>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</si>
  <si>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</si>
  <si>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</si>
  <si>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</si>
  <si>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</si>
  <si>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</si>
  <si>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</si>
  <si>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</si>
  <si>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</si>
  <si>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</si>
  <si>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</si>
  <si>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</si>
  <si>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</si>
  <si>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</si>
  <si>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</si>
  <si>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</si>
  <si>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</si>
  <si>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</si>
  <si>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</si>
  <si>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</si>
  <si>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</si>
  <si>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</si>
  <si>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</si>
  <si>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</si>
  <si>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</si>
  <si>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</si>
  <si>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</si>
  <si>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</si>
  <si>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</si>
  <si>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</si>
  <si>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</si>
  <si>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</si>
  <si>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</si>
  <si>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</si>
  <si>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</si>
  <si>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</si>
  <si>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</si>
  <si>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</si>
  <si>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</si>
  <si>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</si>
  <si>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</si>
  <si>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</si>
  <si>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</si>
  <si>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</si>
  <si>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</si>
  <si>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</si>
  <si>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</si>
  <si>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</si>
  <si>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</si>
  <si>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</si>
  <si>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</si>
  <si>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</si>
  <si>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</si>
  <si>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</si>
  <si>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</si>
  <si>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</si>
  <si>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</si>
  <si>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</si>
  <si>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</si>
  <si>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</si>
  <si>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</si>
  <si>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</si>
  <si>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</si>
  <si>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</si>
  <si>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</si>
  <si>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</si>
  <si>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</si>
  <si>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</si>
  <si>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</si>
  <si>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</si>
  <si>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</si>
  <si>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</si>
  <si>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</si>
  <si>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</si>
  <si>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</si>
  <si>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</si>
  <si>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</si>
  <si>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</si>
  <si>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</si>
  <si>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</si>
  <si>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</si>
  <si>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</si>
  <si>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</si>
  <si>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</si>
  <si>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</si>
  <si>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</si>
  <si>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</si>
  <si>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</si>
  <si>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</si>
  <si>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</si>
  <si>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2020년 11월 건설수주액분석</t>
    <phoneticPr fontId="13" type="noConversion"/>
  </si>
  <si>
    <t>2020. 11</t>
  </si>
  <si>
    <t>연도별 11월 누계수주액 분석</t>
    <phoneticPr fontId="13" type="noConversion"/>
  </si>
  <si>
    <t>20.11월누적</t>
    <phoneticPr fontId="12" type="noConversion"/>
  </si>
  <si>
    <t>19.11월 누적</t>
    <phoneticPr fontId="12" type="noConversion"/>
  </si>
  <si>
    <t>18.11월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</si>
</sst>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0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80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7" fillId="11" borderId="40" xfId="5" applyNumberFormat="1" applyFont="1" applyFill="1" applyBorder="1" applyAlignment="1"/>
    <xf numFmtId="178" fontId="17" fillId="11" borderId="68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95"/>
  <sheetViews>
    <sheetView tabSelected="1" zoomScaleNormal="100" zoomScaleSheetLayoutView="70" workbookViewId="0">
      <pane ySplit="5" topLeftCell="A6" activePane="bottomLeft" state="frozen"/>
      <selection pane="bottomLeft" activeCell="A176" sqref="A176:XFD187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07" t="s">
        <v>312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4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5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06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Y135" s="89"/>
    </row>
    <row r="136" spans="1:25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Y148" s="89"/>
    </row>
    <row r="149" spans="1:25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Y161" s="174"/>
    </row>
    <row r="162" spans="1:25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49" customFormat="1" ht="18" hidden="1" customHeight="1">
      <c r="A185" s="468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9">
        <v>44724</v>
      </c>
      <c r="T185" s="148"/>
      <c r="U185" s="147"/>
      <c r="Y185" s="150"/>
    </row>
    <row r="186" spans="1:25" s="453" customFormat="1" ht="18" hidden="1" customHeight="1">
      <c r="A186" s="465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6"/>
      <c r="U186" s="467"/>
      <c r="Y186" s="454"/>
    </row>
    <row r="187" spans="1:25" s="453" customFormat="1" ht="18" hidden="1" customHeight="1">
      <c r="A187" s="463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6"/>
      <c r="U187" s="467"/>
      <c r="Y187" s="454"/>
    </row>
    <row r="188" spans="1:25" s="156" customFormat="1" ht="18" customHeight="1" thickTop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Y188" s="163"/>
    </row>
    <row r="189" spans="1:25" s="156" customFormat="1" ht="18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Y194" s="163"/>
    </row>
    <row r="195" spans="1:25" s="156" customFormat="1" ht="18" customHeight="1">
      <c r="A195" s="426" t="s">
        <v>213</v>
      </c>
      <c r="B195" s="161">
        <f>C195+I195</f>
        <v>125385.9240058673</v>
      </c>
      <c r="C195" s="161">
        <v>27410.32</v>
      </c>
      <c r="D195" s="427">
        <v>15258.62</v>
      </c>
      <c r="E195" s="427">
        <v>110.38</v>
      </c>
      <c r="F195" s="161">
        <v>12151.7</v>
      </c>
      <c r="G195" s="427">
        <v>4358.1000000000004</v>
      </c>
      <c r="H195" s="427">
        <v>7793.6</v>
      </c>
      <c r="I195" s="161">
        <v>97975.604005867295</v>
      </c>
      <c r="J195" s="427">
        <v>33823.235223295844</v>
      </c>
      <c r="K195" s="427">
        <v>1482.41</v>
      </c>
      <c r="L195" s="427">
        <v>64152.368782571451</v>
      </c>
      <c r="M195" s="427">
        <v>29999.658918388057</v>
      </c>
      <c r="N195" s="427">
        <v>34152.709864183395</v>
      </c>
      <c r="O195" s="427">
        <v>49081.855223295846</v>
      </c>
      <c r="P195" s="427">
        <v>1592.79</v>
      </c>
      <c r="Q195" s="427">
        <v>76304.068782571456</v>
      </c>
      <c r="R195" s="427">
        <v>34357.758918388055</v>
      </c>
      <c r="S195" s="428">
        <v>41946.309864183393</v>
      </c>
      <c r="T195" s="352"/>
      <c r="U195" s="159"/>
      <c r="Y195" s="163"/>
    </row>
    <row r="196" spans="1:25" s="156" customFormat="1" ht="18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customHeight="1">
      <c r="A197" s="426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8">
        <v>35499</v>
      </c>
      <c r="T197" s="352"/>
      <c r="U197" s="159"/>
      <c r="Y197" s="163"/>
    </row>
    <row r="198" spans="1:25" s="156" customFormat="1" ht="18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49" customFormat="1" ht="18" customHeight="1">
      <c r="A199" s="501" t="s">
        <v>217</v>
      </c>
      <c r="B199" s="447">
        <v>131458</v>
      </c>
      <c r="C199" s="447">
        <v>39573</v>
      </c>
      <c r="D199" s="482">
        <v>22494</v>
      </c>
      <c r="E199" s="482">
        <v>1478</v>
      </c>
      <c r="F199" s="482">
        <v>17079</v>
      </c>
      <c r="G199" s="482">
        <v>7809</v>
      </c>
      <c r="H199" s="482">
        <v>9269</v>
      </c>
      <c r="I199" s="482">
        <v>91885</v>
      </c>
      <c r="J199" s="482">
        <v>6801</v>
      </c>
      <c r="K199" s="482">
        <v>3030</v>
      </c>
      <c r="L199" s="482">
        <v>85085</v>
      </c>
      <c r="M199" s="482">
        <v>36720</v>
      </c>
      <c r="N199" s="482">
        <v>48364</v>
      </c>
      <c r="O199" s="482">
        <v>29295</v>
      </c>
      <c r="P199" s="482">
        <v>4508</v>
      </c>
      <c r="Q199" s="482">
        <v>102163</v>
      </c>
      <c r="R199" s="482">
        <v>44530</v>
      </c>
      <c r="S199" s="502">
        <v>57633</v>
      </c>
      <c r="T199" s="464"/>
      <c r="U199" s="447"/>
      <c r="Y199" s="150"/>
    </row>
    <row r="200" spans="1:25" s="354" customFormat="1" ht="18" customHeight="1">
      <c r="A200" s="380" t="s">
        <v>218</v>
      </c>
      <c r="B200" s="399">
        <v>224237</v>
      </c>
      <c r="C200" s="399">
        <v>95935</v>
      </c>
      <c r="D200" s="400">
        <v>53030</v>
      </c>
      <c r="E200" s="400">
        <v>1015</v>
      </c>
      <c r="F200" s="400">
        <v>42904</v>
      </c>
      <c r="G200" s="400">
        <v>26483</v>
      </c>
      <c r="H200" s="400">
        <v>16421</v>
      </c>
      <c r="I200" s="400">
        <v>128303</v>
      </c>
      <c r="J200" s="400">
        <v>22227</v>
      </c>
      <c r="K200" s="400">
        <v>15087</v>
      </c>
      <c r="L200" s="400">
        <v>106076</v>
      </c>
      <c r="M200" s="400">
        <v>60495</v>
      </c>
      <c r="N200" s="400">
        <v>45581</v>
      </c>
      <c r="O200" s="400">
        <v>75257</v>
      </c>
      <c r="P200" s="400">
        <v>16102</v>
      </c>
      <c r="Q200" s="400">
        <v>148980</v>
      </c>
      <c r="R200" s="400">
        <v>86978</v>
      </c>
      <c r="S200" s="401">
        <v>62002</v>
      </c>
      <c r="T200" s="398"/>
      <c r="U200" s="399"/>
      <c r="Y200" s="355"/>
    </row>
    <row r="201" spans="1:25" s="354" customFormat="1" ht="18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9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9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9">
        <v>38233</v>
      </c>
      <c r="T206" s="376"/>
      <c r="U206" s="377"/>
      <c r="Y206" s="163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9">
        <v>50524.833570493895</v>
      </c>
      <c r="T207" s="376"/>
      <c r="U207" s="377"/>
      <c r="Y207" s="163"/>
    </row>
    <row r="208" spans="1:25" s="156" customFormat="1" ht="18" customHeight="1">
      <c r="A208" s="432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9">
        <v>45678.273339117135</v>
      </c>
      <c r="T208" s="376"/>
      <c r="U208" s="377"/>
      <c r="Y208" s="163"/>
    </row>
    <row r="209" spans="1:25" s="156" customFormat="1" ht="18" customHeight="1">
      <c r="A209" s="432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9">
        <v>30636.430807665191</v>
      </c>
      <c r="T209" s="376"/>
      <c r="U209" s="377"/>
      <c r="Y209" s="163"/>
    </row>
    <row r="210" spans="1:25" s="156" customFormat="1" ht="18" customHeight="1">
      <c r="A210" s="432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9">
        <v>42764</v>
      </c>
      <c r="T210" s="376"/>
      <c r="U210" s="377"/>
      <c r="Y210" s="163"/>
    </row>
    <row r="211" spans="1:25" s="156" customFormat="1" ht="18" customHeight="1">
      <c r="A211" s="432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9">
        <v>50160.152057298903</v>
      </c>
      <c r="T211" s="376"/>
      <c r="U211" s="377"/>
      <c r="Y211" s="163"/>
    </row>
    <row r="212" spans="1:25" s="149" customFormat="1" ht="18" customHeight="1">
      <c r="A212" s="499" t="s">
        <v>287</v>
      </c>
      <c r="B212" s="447">
        <v>152972</v>
      </c>
      <c r="C212" s="482">
        <v>41406</v>
      </c>
      <c r="D212" s="482">
        <v>21184</v>
      </c>
      <c r="E212" s="482">
        <v>719</v>
      </c>
      <c r="F212" s="482">
        <v>20222</v>
      </c>
      <c r="G212" s="482">
        <v>9514</v>
      </c>
      <c r="H212" s="482">
        <v>10708</v>
      </c>
      <c r="I212" s="482">
        <v>111566</v>
      </c>
      <c r="J212" s="482">
        <v>19773</v>
      </c>
      <c r="K212" s="482">
        <v>13722</v>
      </c>
      <c r="L212" s="482">
        <v>91793</v>
      </c>
      <c r="M212" s="482">
        <v>48563</v>
      </c>
      <c r="N212" s="482">
        <v>43229.784235800595</v>
      </c>
      <c r="O212" s="482">
        <v>40957</v>
      </c>
      <c r="P212" s="482">
        <v>14441</v>
      </c>
      <c r="Q212" s="482">
        <v>112015</v>
      </c>
      <c r="R212" s="482">
        <v>58077</v>
      </c>
      <c r="S212" s="483">
        <v>53938</v>
      </c>
      <c r="T212" s="464"/>
      <c r="U212" s="447"/>
      <c r="Y212" s="150"/>
    </row>
    <row r="213" spans="1:25" s="156" customFormat="1" ht="18" customHeight="1">
      <c r="A213" s="432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9">
        <v>55543.404405860369</v>
      </c>
      <c r="T213" s="376"/>
      <c r="U213" s="377"/>
      <c r="Y213" s="163"/>
    </row>
    <row r="214" spans="1:25" s="156" customFormat="1" ht="18" customHeight="1">
      <c r="A214" s="295" t="s">
        <v>296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1">
        <f t="shared" si="14"/>
        <v>0</v>
      </c>
      <c r="U214" s="402">
        <f t="shared" si="14"/>
        <v>0</v>
      </c>
      <c r="Y214" s="163"/>
    </row>
    <row r="215" spans="1:25" s="156" customFormat="1" ht="18" customHeight="1">
      <c r="A215" s="432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9">
        <v>35292.241936476101</v>
      </c>
      <c r="T215" s="376"/>
      <c r="U215" s="377"/>
      <c r="Y215" s="163"/>
    </row>
    <row r="216" spans="1:25" s="156" customFormat="1" ht="18" customHeight="1">
      <c r="A216" s="432" t="s">
        <v>297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9">
        <v>47737.327469684627</v>
      </c>
      <c r="T216" s="376"/>
      <c r="U216" s="377"/>
      <c r="Y216" s="163"/>
    </row>
    <row r="217" spans="1:25" s="156" customFormat="1" ht="18" customHeight="1">
      <c r="A217" s="432" t="s">
        <v>298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2" t="s">
        <v>303</v>
      </c>
      <c r="B218" s="159">
        <v>96269.756505826706</v>
      </c>
      <c r="C218" s="484">
        <v>24012.86</v>
      </c>
      <c r="D218" s="484">
        <v>15447.48</v>
      </c>
      <c r="E218" s="484">
        <v>1357.69</v>
      </c>
      <c r="F218" s="484">
        <v>8565.3799999999992</v>
      </c>
      <c r="G218" s="484">
        <v>2156.36</v>
      </c>
      <c r="H218" s="484">
        <v>6409.02</v>
      </c>
      <c r="I218" s="484">
        <v>72256.896505826706</v>
      </c>
      <c r="J218" s="484">
        <v>4197.1797522618936</v>
      </c>
      <c r="K218" s="484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9">
        <v>24829.428707454434</v>
      </c>
      <c r="T218" s="376"/>
      <c r="U218" s="377"/>
      <c r="Y218" s="163"/>
    </row>
    <row r="219" spans="1:25" s="496" customFormat="1" ht="18" customHeight="1">
      <c r="A219" s="432" t="s">
        <v>304</v>
      </c>
      <c r="B219" s="491">
        <v>153019.22476222855</v>
      </c>
      <c r="C219" s="492">
        <v>28120.44</v>
      </c>
      <c r="D219" s="492">
        <v>18857.5</v>
      </c>
      <c r="E219" s="492">
        <v>3271.77</v>
      </c>
      <c r="F219" s="492">
        <v>9262.94</v>
      </c>
      <c r="G219" s="492">
        <v>2130.4299999999998</v>
      </c>
      <c r="H219" s="492">
        <v>7132.51</v>
      </c>
      <c r="I219" s="492">
        <v>124898.78476222856</v>
      </c>
      <c r="J219" s="492">
        <v>8766.7843607673203</v>
      </c>
      <c r="K219" s="492">
        <v>6299.64</v>
      </c>
      <c r="L219" s="493">
        <v>116132.00040146124</v>
      </c>
      <c r="M219" s="493">
        <v>88818.199825997348</v>
      </c>
      <c r="N219" s="493">
        <v>27313.80057546388</v>
      </c>
      <c r="O219" s="493">
        <v>27624.284360767324</v>
      </c>
      <c r="P219" s="493">
        <v>9571.41</v>
      </c>
      <c r="Q219" s="493">
        <v>125394.94040146124</v>
      </c>
      <c r="R219" s="493">
        <v>90948.629825997356</v>
      </c>
      <c r="S219" s="494">
        <v>34446.310575463882</v>
      </c>
      <c r="T219" s="495"/>
      <c r="U219" s="491"/>
      <c r="Y219" s="497"/>
    </row>
    <row r="220" spans="1:25" s="496" customFormat="1" ht="18" customHeight="1">
      <c r="A220" s="432" t="s">
        <v>305</v>
      </c>
      <c r="B220" s="491">
        <v>214570.34888169545</v>
      </c>
      <c r="C220" s="492">
        <v>57032.15</v>
      </c>
      <c r="D220" s="492">
        <v>35430.339999999997</v>
      </c>
      <c r="E220" s="492">
        <v>1301.96</v>
      </c>
      <c r="F220" s="492">
        <v>21601.81</v>
      </c>
      <c r="G220" s="492">
        <v>3131.04</v>
      </c>
      <c r="H220" s="492">
        <v>18470.77</v>
      </c>
      <c r="I220" s="492">
        <v>157538.19888169543</v>
      </c>
      <c r="J220" s="492">
        <v>10989.82408578954</v>
      </c>
      <c r="K220" s="492">
        <v>9127.68</v>
      </c>
      <c r="L220" s="493">
        <v>146548.3747959059</v>
      </c>
      <c r="M220" s="493">
        <v>88023.824362438216</v>
      </c>
      <c r="N220" s="493">
        <v>58524.550433467703</v>
      </c>
      <c r="O220" s="493">
        <v>46420.16408578954</v>
      </c>
      <c r="P220" s="493">
        <v>10429.64</v>
      </c>
      <c r="Q220" s="493">
        <v>168150.18479590592</v>
      </c>
      <c r="R220" s="493">
        <v>91154.864362438209</v>
      </c>
      <c r="S220" s="294">
        <v>76995.320433467699</v>
      </c>
      <c r="T220" s="495"/>
      <c r="U220" s="491"/>
      <c r="Y220" s="497"/>
    </row>
    <row r="221" spans="1:25" s="496" customFormat="1" ht="18" customHeight="1">
      <c r="A221" s="432" t="s">
        <v>307</v>
      </c>
      <c r="B221" s="491">
        <v>175393.0935308683</v>
      </c>
      <c r="C221" s="492">
        <v>32167.33</v>
      </c>
      <c r="D221" s="492">
        <v>23155.86</v>
      </c>
      <c r="E221" s="492">
        <v>544.76</v>
      </c>
      <c r="F221" s="492">
        <v>9011.4699999999993</v>
      </c>
      <c r="G221" s="492">
        <v>1628.2</v>
      </c>
      <c r="H221" s="492">
        <v>7383.27</v>
      </c>
      <c r="I221" s="492">
        <v>143225.76353086831</v>
      </c>
      <c r="J221" s="492">
        <v>26731.201675381395</v>
      </c>
      <c r="K221" s="492">
        <v>23894.47</v>
      </c>
      <c r="L221" s="493">
        <v>116494.56185548691</v>
      </c>
      <c r="M221" s="493">
        <v>82304.091957413344</v>
      </c>
      <c r="N221" s="493">
        <v>34190.469898073577</v>
      </c>
      <c r="O221" s="493">
        <v>49887.061675381403</v>
      </c>
      <c r="P221" s="493">
        <v>24439.23</v>
      </c>
      <c r="Q221" s="493">
        <v>125506.03185548692</v>
      </c>
      <c r="R221" s="493">
        <v>83932.291957413327</v>
      </c>
      <c r="S221" s="494">
        <v>41573.739898073574</v>
      </c>
      <c r="T221" s="495"/>
      <c r="U221" s="491"/>
      <c r="Y221" s="497"/>
    </row>
    <row r="222" spans="1:25" s="496" customFormat="1" ht="18" customHeight="1">
      <c r="A222" s="432" t="s">
        <v>308</v>
      </c>
      <c r="B222" s="491">
        <v>136720.5484097545</v>
      </c>
      <c r="C222" s="492">
        <v>25059.73</v>
      </c>
      <c r="D222" s="492">
        <v>11618.12</v>
      </c>
      <c r="E222" s="492">
        <v>1017.42</v>
      </c>
      <c r="F222" s="492">
        <v>13441.61</v>
      </c>
      <c r="G222" s="492">
        <v>5719.03</v>
      </c>
      <c r="H222" s="492">
        <v>7722.58</v>
      </c>
      <c r="I222" s="492">
        <v>111660.8184097545</v>
      </c>
      <c r="J222" s="492">
        <v>6240.302173854202</v>
      </c>
      <c r="K222" s="492">
        <v>5020</v>
      </c>
      <c r="L222" s="493">
        <v>105420.5162359003</v>
      </c>
      <c r="M222" s="493">
        <v>79161.505315891089</v>
      </c>
      <c r="N222" s="493">
        <v>26259.010920009205</v>
      </c>
      <c r="O222" s="493">
        <v>17858.4221738542</v>
      </c>
      <c r="P222" s="493">
        <v>6037.42</v>
      </c>
      <c r="Q222" s="493">
        <v>118862.1262359003</v>
      </c>
      <c r="R222" s="493">
        <v>84880.535315891088</v>
      </c>
      <c r="S222" s="494">
        <v>33981.590920009206</v>
      </c>
      <c r="T222" s="495"/>
      <c r="U222" s="491"/>
      <c r="Y222" s="497"/>
    </row>
    <row r="223" spans="1:25" s="496" customFormat="1" ht="18" customHeight="1">
      <c r="A223" s="432" t="s">
        <v>309</v>
      </c>
      <c r="B223" s="491">
        <v>168809.39298813083</v>
      </c>
      <c r="C223" s="492">
        <v>37401.64</v>
      </c>
      <c r="D223" s="492">
        <v>18068.919999999998</v>
      </c>
      <c r="E223" s="492">
        <v>1358.59</v>
      </c>
      <c r="F223" s="492">
        <v>19332.72</v>
      </c>
      <c r="G223" s="492">
        <v>9590.5</v>
      </c>
      <c r="H223" s="492">
        <v>9742.2199999999993</v>
      </c>
      <c r="I223" s="492">
        <v>131407.75298813084</v>
      </c>
      <c r="J223" s="492">
        <v>16686.540776930364</v>
      </c>
      <c r="K223" s="492">
        <v>10162.61</v>
      </c>
      <c r="L223" s="493">
        <v>114721.21221120049</v>
      </c>
      <c r="M223" s="493">
        <v>69155.216533085317</v>
      </c>
      <c r="N223" s="493">
        <v>45565.99567811517</v>
      </c>
      <c r="O223" s="493">
        <v>34755.460776930362</v>
      </c>
      <c r="P223" s="493">
        <v>11521.2</v>
      </c>
      <c r="Q223" s="493">
        <v>134053.93221120001</v>
      </c>
      <c r="R223" s="493">
        <v>78745.716533085317</v>
      </c>
      <c r="S223" s="494">
        <v>55308.215678115172</v>
      </c>
      <c r="T223" s="495"/>
      <c r="U223" s="491"/>
      <c r="Y223" s="497"/>
    </row>
    <row r="224" spans="1:25" s="496" customFormat="1" ht="18" customHeight="1">
      <c r="A224" s="432" t="s">
        <v>311</v>
      </c>
      <c r="B224" s="491">
        <v>146783.60856964035</v>
      </c>
      <c r="C224" s="492">
        <v>32849.08</v>
      </c>
      <c r="D224" s="492">
        <v>19496.400000000001</v>
      </c>
      <c r="E224" s="492">
        <v>4872.54</v>
      </c>
      <c r="F224" s="492">
        <v>13352.68</v>
      </c>
      <c r="G224" s="492">
        <v>6078.68</v>
      </c>
      <c r="H224" s="492">
        <v>7274</v>
      </c>
      <c r="I224" s="492">
        <v>113934.52856964034</v>
      </c>
      <c r="J224" s="492">
        <v>10665.734168657676</v>
      </c>
      <c r="K224" s="492">
        <v>1782.31</v>
      </c>
      <c r="L224" s="493">
        <v>103268.79440098268</v>
      </c>
      <c r="M224" s="493">
        <v>65246.827275307391</v>
      </c>
      <c r="N224" s="493">
        <v>38021.967125675284</v>
      </c>
      <c r="O224" s="493">
        <v>30162.134168657678</v>
      </c>
      <c r="P224" s="493">
        <v>6654.85</v>
      </c>
      <c r="Q224" s="493">
        <v>116621.47440098267</v>
      </c>
      <c r="R224" s="493">
        <v>71325.507275307391</v>
      </c>
      <c r="S224" s="494">
        <v>45295.967125675284</v>
      </c>
      <c r="T224" s="495"/>
      <c r="U224" s="491"/>
      <c r="Y224" s="497"/>
    </row>
    <row r="225" spans="1:25" s="489" customFormat="1" ht="18" customHeight="1">
      <c r="A225" s="425" t="s">
        <v>313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503">
        <v>53584.726290728169</v>
      </c>
      <c r="T225" s="488"/>
      <c r="U225" s="485"/>
      <c r="Y225" s="490"/>
    </row>
    <row r="226" spans="1:25" s="181" customFormat="1" ht="18" customHeight="1">
      <c r="A226" s="362" t="s">
        <v>155</v>
      </c>
      <c r="B226" s="363">
        <f>(B225-B224)/B224*100</f>
        <v>30.125207880888698</v>
      </c>
      <c r="C226" s="363">
        <f t="shared" ref="C226:U226" si="15">(C225-C224)/C224*100</f>
        <v>86.655577568686851</v>
      </c>
      <c r="D226" s="363">
        <f t="shared" si="15"/>
        <v>44.217137522824721</v>
      </c>
      <c r="E226" s="363">
        <f t="shared" si="15"/>
        <v>87.521292795954452</v>
      </c>
      <c r="F226" s="363">
        <f t="shared" si="15"/>
        <v>148.6204267607701</v>
      </c>
      <c r="G226" s="363">
        <f t="shared" si="15"/>
        <v>217.67966071581327</v>
      </c>
      <c r="H226" s="363">
        <f t="shared" si="15"/>
        <v>90.9095408303547</v>
      </c>
      <c r="I226" s="363">
        <f t="shared" si="15"/>
        <v>13.82663132453756</v>
      </c>
      <c r="J226" s="363">
        <f t="shared" si="15"/>
        <v>114.40547374292203</v>
      </c>
      <c r="K226" s="363">
        <f t="shared" si="15"/>
        <v>269.06654846799944</v>
      </c>
      <c r="L226" s="363">
        <f t="shared" si="15"/>
        <v>3.4387188631949117</v>
      </c>
      <c r="M226" s="363">
        <f t="shared" si="15"/>
        <v>2.8738935303254598</v>
      </c>
      <c r="N226" s="363">
        <f t="shared" si="15"/>
        <v>4.4079759458871406</v>
      </c>
      <c r="O226" s="363">
        <f t="shared" si="15"/>
        <v>69.036672230744259</v>
      </c>
      <c r="P226" s="363">
        <f t="shared" si="15"/>
        <v>136.14296340263115</v>
      </c>
      <c r="Q226" s="363">
        <f t="shared" si="15"/>
        <v>20.061428337304104</v>
      </c>
      <c r="R226" s="363">
        <f t="shared" si="15"/>
        <v>21.180605543394048</v>
      </c>
      <c r="S226" s="363">
        <f t="shared" si="15"/>
        <v>18.299110695783195</v>
      </c>
      <c r="T226" s="363" t="e">
        <f t="shared" si="15"/>
        <v>#DIV/0!</v>
      </c>
      <c r="U226" s="363" t="e">
        <f t="shared" si="15"/>
        <v>#DIV/0!</v>
      </c>
    </row>
    <row r="227" spans="1:25" s="182" customFormat="1" ht="18" customHeight="1">
      <c r="A227" s="298" t="s">
        <v>156</v>
      </c>
      <c r="B227" s="418">
        <f>(B225-B212)/B212*100</f>
        <v>24.861069860049202</v>
      </c>
      <c r="C227" s="418">
        <f t="shared" ref="C227:U227" si="16">(C225-C212)/C212*100</f>
        <v>48.08153407718688</v>
      </c>
      <c r="D227" s="418">
        <f t="shared" si="16"/>
        <v>32.728238293051362</v>
      </c>
      <c r="E227" s="418">
        <f t="shared" si="16"/>
        <v>1170.799721835883</v>
      </c>
      <c r="F227" s="418">
        <f t="shared" si="16"/>
        <v>64.165216101275817</v>
      </c>
      <c r="G227" s="418">
        <f t="shared" si="16"/>
        <v>102.97172587765398</v>
      </c>
      <c r="H227" s="418">
        <f t="shared" si="16"/>
        <v>29.685842360851701</v>
      </c>
      <c r="I227" s="418">
        <f t="shared" si="16"/>
        <v>16.243152740363939</v>
      </c>
      <c r="J227" s="418">
        <f t="shared" si="16"/>
        <v>15.65224231260404</v>
      </c>
      <c r="K227" s="418">
        <f t="shared" si="16"/>
        <v>-52.063037458096481</v>
      </c>
      <c r="L227" s="418">
        <f t="shared" si="16"/>
        <v>16.370439917905763</v>
      </c>
      <c r="M227" s="418">
        <f t="shared" si="16"/>
        <v>38.216237924170827</v>
      </c>
      <c r="N227" s="418">
        <f t="shared" si="16"/>
        <v>-8.1698717851743616</v>
      </c>
      <c r="O227" s="418">
        <f t="shared" si="16"/>
        <v>24.484380868889808</v>
      </c>
      <c r="P227" s="418">
        <f t="shared" si="16"/>
        <v>8.8218267433003188</v>
      </c>
      <c r="Q227" s="418">
        <f t="shared" si="16"/>
        <v>24.998801869252564</v>
      </c>
      <c r="R227" s="418">
        <f t="shared" si="16"/>
        <v>48.824287795710994</v>
      </c>
      <c r="S227" s="418">
        <f t="shared" si="16"/>
        <v>-0.65496256678377163</v>
      </c>
      <c r="T227" s="418" t="e">
        <f t="shared" si="16"/>
        <v>#DIV/0!</v>
      </c>
      <c r="U227" s="418" t="e">
        <f t="shared" si="16"/>
        <v>#DIV/0!</v>
      </c>
    </row>
    <row r="228" spans="1:25" s="181" customFormat="1" ht="18" customHeight="1" thickBot="1">
      <c r="A228" s="299" t="s">
        <v>295</v>
      </c>
      <c r="B228" s="422">
        <f>(B225-B199)/B199*100</f>
        <v>45.295437163439622</v>
      </c>
      <c r="C228" s="422">
        <f t="shared" ref="C228:U228" si="17">(C225-C199)/C199*100</f>
        <v>54.940590806863263</v>
      </c>
      <c r="D228" s="422">
        <f t="shared" si="17"/>
        <v>24.998444029518989</v>
      </c>
      <c r="E228" s="422">
        <f t="shared" si="17"/>
        <v>518.20365358592687</v>
      </c>
      <c r="F228" s="422">
        <f t="shared" si="17"/>
        <v>94.376075882662903</v>
      </c>
      <c r="G228" s="422">
        <f t="shared" si="17"/>
        <v>147.28812908182866</v>
      </c>
      <c r="H228" s="422">
        <f t="shared" si="17"/>
        <v>49.819397993311036</v>
      </c>
      <c r="I228" s="422">
        <f t="shared" si="17"/>
        <v>41.141465730330779</v>
      </c>
      <c r="J228" s="422">
        <f t="shared" si="17"/>
        <v>236.24346232129389</v>
      </c>
      <c r="K228" s="422">
        <f t="shared" si="17"/>
        <v>117.09273927392738</v>
      </c>
      <c r="L228" s="422">
        <f t="shared" si="17"/>
        <v>25.54494671662836</v>
      </c>
      <c r="M228" s="422">
        <f t="shared" si="17"/>
        <v>82.793985901729513</v>
      </c>
      <c r="N228" s="422">
        <f t="shared" si="17"/>
        <v>-17.918356027772379</v>
      </c>
      <c r="O228" s="422">
        <f t="shared" si="17"/>
        <v>74.040170242263855</v>
      </c>
      <c r="P228" s="422">
        <f t="shared" si="17"/>
        <v>248.60159716060335</v>
      </c>
      <c r="Q228" s="422">
        <f t="shared" si="17"/>
        <v>37.052952550182802</v>
      </c>
      <c r="R228" s="422">
        <f t="shared" si="17"/>
        <v>94.099891361138717</v>
      </c>
      <c r="S228" s="422">
        <f t="shared" si="17"/>
        <v>-7.0242286698104044</v>
      </c>
      <c r="T228" s="422" t="e">
        <f t="shared" si="17"/>
        <v>#DIV/0!</v>
      </c>
      <c r="U228" s="422" t="e">
        <f t="shared" si="17"/>
        <v>#DIV/0!</v>
      </c>
    </row>
    <row r="229" spans="1:25" s="181" customFormat="1" ht="5.25" customHeight="1">
      <c r="A229" s="184"/>
      <c r="B229" s="185"/>
      <c r="C229" s="185"/>
      <c r="D229" s="185"/>
      <c r="E229" s="185"/>
      <c r="F229" s="185"/>
      <c r="G229" s="185"/>
      <c r="H229" s="185"/>
      <c r="I229" s="185"/>
      <c r="J229" s="185"/>
      <c r="K229" s="185"/>
      <c r="L229" s="185"/>
      <c r="M229" s="185"/>
      <c r="N229" s="185"/>
      <c r="O229" s="185"/>
      <c r="P229" s="185"/>
      <c r="Q229" s="185"/>
      <c r="R229" s="185"/>
      <c r="S229" s="185"/>
      <c r="T229" s="185"/>
      <c r="U229" s="185"/>
    </row>
    <row r="230" spans="1:25" s="186" customFormat="1" ht="22.5" customHeight="1">
      <c r="A230" s="508" t="s">
        <v>314</v>
      </c>
      <c r="B230" s="508"/>
      <c r="C230" s="508"/>
      <c r="D230" s="508"/>
      <c r="E230" s="508"/>
      <c r="F230" s="508"/>
      <c r="G230" s="508"/>
      <c r="H230" s="508"/>
      <c r="I230" s="508"/>
      <c r="J230" s="508"/>
      <c r="K230" s="508"/>
      <c r="L230" s="508"/>
      <c r="M230" s="508"/>
      <c r="N230" s="508"/>
      <c r="O230" s="508"/>
      <c r="P230" s="508"/>
      <c r="Q230" s="508"/>
      <c r="R230" s="508"/>
      <c r="S230" s="508"/>
      <c r="U230" s="187"/>
    </row>
    <row r="231" spans="1:25" s="188" customFormat="1" ht="11.25" customHeight="1">
      <c r="A231" s="5" t="s">
        <v>65</v>
      </c>
      <c r="B231" s="6" t="s">
        <v>0</v>
      </c>
      <c r="C231" s="302" t="s">
        <v>1</v>
      </c>
      <c r="D231" s="302"/>
      <c r="E231" s="302"/>
      <c r="F231" s="302"/>
      <c r="G231" s="302"/>
      <c r="H231" s="303"/>
      <c r="I231" s="313" t="s">
        <v>2</v>
      </c>
      <c r="J231" s="313"/>
      <c r="K231" s="313"/>
      <c r="L231" s="313"/>
      <c r="M231" s="313"/>
      <c r="N231" s="341"/>
      <c r="O231" s="325" t="s">
        <v>3</v>
      </c>
      <c r="P231" s="325"/>
      <c r="Q231" s="326" t="s">
        <v>4</v>
      </c>
      <c r="R231" s="325"/>
      <c r="S231" s="327"/>
      <c r="U231" s="189"/>
    </row>
    <row r="232" spans="1:25" s="188" customFormat="1" ht="11.25" customHeight="1">
      <c r="A232" s="7"/>
      <c r="B232" s="8"/>
      <c r="C232" s="336"/>
      <c r="D232" s="305" t="s">
        <v>3</v>
      </c>
      <c r="E232" s="306"/>
      <c r="F232" s="305" t="s">
        <v>4</v>
      </c>
      <c r="G232" s="302"/>
      <c r="H232" s="303"/>
      <c r="I232" s="315"/>
      <c r="J232" s="316" t="s">
        <v>3</v>
      </c>
      <c r="K232" s="317"/>
      <c r="L232" s="318" t="s">
        <v>4</v>
      </c>
      <c r="M232" s="313"/>
      <c r="N232" s="314"/>
      <c r="O232" s="343"/>
      <c r="P232" s="344"/>
      <c r="Q232" s="345"/>
      <c r="R232" s="343"/>
      <c r="S232" s="346"/>
      <c r="U232" s="189"/>
    </row>
    <row r="233" spans="1:25" s="190" customFormat="1" ht="11.25" customHeight="1" thickBot="1">
      <c r="A233" s="7"/>
      <c r="B233" s="8"/>
      <c r="C233" s="336"/>
      <c r="D233" s="337"/>
      <c r="E233" s="338" t="s">
        <v>66</v>
      </c>
      <c r="F233" s="339"/>
      <c r="G233" s="340" t="s">
        <v>5</v>
      </c>
      <c r="H233" s="303" t="s">
        <v>6</v>
      </c>
      <c r="I233" s="315"/>
      <c r="J233" s="334"/>
      <c r="K233" s="318" t="s">
        <v>66</v>
      </c>
      <c r="L233" s="342"/>
      <c r="M233" s="335" t="s">
        <v>5</v>
      </c>
      <c r="N233" s="314" t="s">
        <v>6</v>
      </c>
      <c r="O233" s="346"/>
      <c r="P233" s="326" t="s">
        <v>66</v>
      </c>
      <c r="Q233" s="345"/>
      <c r="R233" s="347" t="s">
        <v>5</v>
      </c>
      <c r="S233" s="327" t="s">
        <v>6</v>
      </c>
      <c r="U233" s="191"/>
    </row>
    <row r="234" spans="1:25" ht="18" thickTop="1">
      <c r="A234" s="192" t="s">
        <v>315</v>
      </c>
      <c r="B234" s="193">
        <f>SUM(B215:B225)</f>
        <v>1645893.0342820017</v>
      </c>
      <c r="C234" s="419">
        <f t="shared" ref="C234:S234" si="18">SUM(C215:C225)</f>
        <v>399040.49000000005</v>
      </c>
      <c r="D234" s="419">
        <f t="shared" si="18"/>
        <v>228693.40999999997</v>
      </c>
      <c r="E234" s="419">
        <f t="shared" si="18"/>
        <v>29063.47</v>
      </c>
      <c r="F234" s="419">
        <f t="shared" si="18"/>
        <v>170347.08</v>
      </c>
      <c r="G234" s="419">
        <f t="shared" si="18"/>
        <v>61191.94</v>
      </c>
      <c r="H234" s="419">
        <f t="shared" si="18"/>
        <v>109155.14</v>
      </c>
      <c r="I234" s="419">
        <f t="shared" si="18"/>
        <v>1246852.5442820019</v>
      </c>
      <c r="J234" s="419">
        <f t="shared" si="18"/>
        <v>136889.31359383976</v>
      </c>
      <c r="K234" s="419">
        <f t="shared" si="18"/>
        <v>79951.25</v>
      </c>
      <c r="L234" s="419">
        <f t="shared" si="18"/>
        <v>1109963.2306881621</v>
      </c>
      <c r="M234" s="419">
        <f t="shared" si="18"/>
        <v>720583.99502438109</v>
      </c>
      <c r="N234" s="419">
        <f t="shared" si="18"/>
        <v>389379.23566378106</v>
      </c>
      <c r="O234" s="419">
        <f t="shared" si="18"/>
        <v>365582.72359383968</v>
      </c>
      <c r="P234" s="419">
        <f t="shared" si="18"/>
        <v>109014.72</v>
      </c>
      <c r="Q234" s="419">
        <f t="shared" si="18"/>
        <v>1280310.3106881615</v>
      </c>
      <c r="R234" s="419">
        <f t="shared" si="18"/>
        <v>781775.93502438103</v>
      </c>
      <c r="S234" s="419">
        <f t="shared" si="18"/>
        <v>498534.37566378096</v>
      </c>
      <c r="T234" s="419">
        <f t="shared" ref="T234:U234" si="19">SUM(T215:T219)</f>
        <v>0</v>
      </c>
      <c r="U234" s="419">
        <f t="shared" si="19"/>
        <v>0</v>
      </c>
    </row>
    <row r="235" spans="1:25" ht="17.25">
      <c r="A235" s="348" t="s">
        <v>316</v>
      </c>
      <c r="B235" s="194">
        <f>SUM(B202:B212)</f>
        <v>1379075.0941503462</v>
      </c>
      <c r="C235" s="420">
        <f t="shared" ref="C235:S235" si="20">SUM(C202:C212)</f>
        <v>347274.09</v>
      </c>
      <c r="D235" s="420">
        <f t="shared" si="20"/>
        <v>208153.73</v>
      </c>
      <c r="E235" s="420">
        <f t="shared" si="20"/>
        <v>16681.553985589439</v>
      </c>
      <c r="F235" s="420">
        <f t="shared" si="20"/>
        <v>139119.35999999999</v>
      </c>
      <c r="G235" s="420">
        <f t="shared" si="20"/>
        <v>49753.19</v>
      </c>
      <c r="H235" s="420">
        <f t="shared" si="20"/>
        <v>89366.17</v>
      </c>
      <c r="I235" s="420">
        <f t="shared" si="20"/>
        <v>1031802.0041503466</v>
      </c>
      <c r="J235" s="420">
        <f t="shared" si="20"/>
        <v>190064.85761604889</v>
      </c>
      <c r="K235" s="420">
        <f t="shared" si="20"/>
        <v>62063.033985589434</v>
      </c>
      <c r="L235" s="420">
        <f t="shared" si="20"/>
        <v>841735.1465342975</v>
      </c>
      <c r="M235" s="420">
        <f t="shared" si="20"/>
        <v>475394.26802086696</v>
      </c>
      <c r="N235" s="420">
        <f t="shared" si="20"/>
        <v>366340.66274923121</v>
      </c>
      <c r="O235" s="420">
        <f t="shared" si="20"/>
        <v>398219.58761604887</v>
      </c>
      <c r="P235" s="420">
        <f t="shared" si="20"/>
        <v>78742.587971178888</v>
      </c>
      <c r="Q235" s="420">
        <f t="shared" si="20"/>
        <v>980856.5065342976</v>
      </c>
      <c r="R235" s="420">
        <f t="shared" si="20"/>
        <v>525148.45802086696</v>
      </c>
      <c r="S235" s="420">
        <f t="shared" si="20"/>
        <v>455707.04851343064</v>
      </c>
      <c r="T235" s="420">
        <f t="shared" ref="T235:U235" si="21">SUM(T202:T206)</f>
        <v>0</v>
      </c>
      <c r="U235" s="420">
        <f t="shared" si="21"/>
        <v>0</v>
      </c>
    </row>
    <row r="236" spans="1:25" ht="17.25">
      <c r="A236" s="348" t="s">
        <v>317</v>
      </c>
      <c r="B236" s="195">
        <f>SUM(B189:B199)</f>
        <v>1321040.0066684473</v>
      </c>
      <c r="C236" s="421">
        <f t="shared" ref="C236:S236" si="22">SUM(C189:C199)</f>
        <v>327512.34000000003</v>
      </c>
      <c r="D236" s="421">
        <f t="shared" si="22"/>
        <v>196314.9</v>
      </c>
      <c r="E236" s="421">
        <f t="shared" si="22"/>
        <v>6093.51</v>
      </c>
      <c r="F236" s="421">
        <f t="shared" si="22"/>
        <v>131197.44</v>
      </c>
      <c r="G236" s="421">
        <f t="shared" si="22"/>
        <v>54439.070000000007</v>
      </c>
      <c r="H236" s="421">
        <f t="shared" si="22"/>
        <v>76756.37000000001</v>
      </c>
      <c r="I236" s="421">
        <f t="shared" si="22"/>
        <v>993528.6666684472</v>
      </c>
      <c r="J236" s="421">
        <f t="shared" si="22"/>
        <v>192345.45329865726</v>
      </c>
      <c r="K236" s="421">
        <f t="shared" si="22"/>
        <v>61472.18</v>
      </c>
      <c r="L236" s="421">
        <f t="shared" si="22"/>
        <v>801183.21336979</v>
      </c>
      <c r="M236" s="421">
        <f t="shared" si="22"/>
        <v>423539.39366432128</v>
      </c>
      <c r="N236" s="421">
        <f t="shared" si="22"/>
        <v>377644.81970546866</v>
      </c>
      <c r="O236" s="421">
        <f t="shared" si="22"/>
        <v>388661.35329865728</v>
      </c>
      <c r="P236" s="421">
        <f t="shared" si="22"/>
        <v>67564.69</v>
      </c>
      <c r="Q236" s="421">
        <f t="shared" si="22"/>
        <v>932379.65336978994</v>
      </c>
      <c r="R236" s="421">
        <f t="shared" si="22"/>
        <v>477979.46366432135</v>
      </c>
      <c r="S236" s="421">
        <f t="shared" si="22"/>
        <v>454400.1897054686</v>
      </c>
      <c r="T236" s="421">
        <f t="shared" ref="T236:U236" si="23">SUM(T189:T193)</f>
        <v>0</v>
      </c>
      <c r="U236" s="421">
        <f t="shared" si="23"/>
        <v>0</v>
      </c>
    </row>
    <row r="237" spans="1:25" ht="17.25" hidden="1">
      <c r="A237" s="348" t="s">
        <v>193</v>
      </c>
      <c r="B237" s="195">
        <f t="shared" ref="B237:S237" si="24">SUM(B124:B130)</f>
        <v>458926</v>
      </c>
      <c r="C237" s="195">
        <f t="shared" si="24"/>
        <v>172692</v>
      </c>
      <c r="D237" s="195">
        <f t="shared" si="24"/>
        <v>107762</v>
      </c>
      <c r="E237" s="195">
        <f t="shared" si="24"/>
        <v>10668</v>
      </c>
      <c r="F237" s="195">
        <f t="shared" si="24"/>
        <v>64930</v>
      </c>
      <c r="G237" s="195">
        <f t="shared" si="24"/>
        <v>14677</v>
      </c>
      <c r="H237" s="195">
        <f t="shared" si="24"/>
        <v>50253</v>
      </c>
      <c r="I237" s="195">
        <f t="shared" si="24"/>
        <v>286233</v>
      </c>
      <c r="J237" s="195">
        <f t="shared" si="24"/>
        <v>48335</v>
      </c>
      <c r="K237" s="195">
        <f t="shared" si="24"/>
        <v>24478</v>
      </c>
      <c r="L237" s="195">
        <f t="shared" si="24"/>
        <v>237898</v>
      </c>
      <c r="M237" s="195">
        <f t="shared" si="24"/>
        <v>123239</v>
      </c>
      <c r="N237" s="195">
        <f t="shared" si="24"/>
        <v>114657</v>
      </c>
      <c r="O237" s="195">
        <f t="shared" si="24"/>
        <v>156098</v>
      </c>
      <c r="P237" s="195">
        <f t="shared" si="24"/>
        <v>35148</v>
      </c>
      <c r="Q237" s="195">
        <f t="shared" si="24"/>
        <v>302828</v>
      </c>
      <c r="R237" s="195">
        <f t="shared" si="24"/>
        <v>137917</v>
      </c>
      <c r="S237" s="195">
        <f t="shared" si="24"/>
        <v>164911</v>
      </c>
      <c r="T237" s="127"/>
      <c r="U237" s="89"/>
    </row>
    <row r="238" spans="1:25" ht="17.25">
      <c r="A238" s="349" t="s">
        <v>161</v>
      </c>
      <c r="B238" s="196">
        <f>100*(B234/B235-1)</f>
        <v>19.347600523236409</v>
      </c>
      <c r="C238" s="196">
        <f t="shared" ref="C238:S238" si="25">100*(C234/C235-1)</f>
        <v>14.906496479481103</v>
      </c>
      <c r="D238" s="196">
        <f t="shared" si="25"/>
        <v>9.8675531781246217</v>
      </c>
      <c r="E238" s="196">
        <f t="shared" si="25"/>
        <v>74.225195237247263</v>
      </c>
      <c r="F238" s="196">
        <f t="shared" si="25"/>
        <v>22.446710508156453</v>
      </c>
      <c r="G238" s="196">
        <f t="shared" si="25"/>
        <v>22.990988115535906</v>
      </c>
      <c r="H238" s="196">
        <f t="shared" si="25"/>
        <v>22.143692629996337</v>
      </c>
      <c r="I238" s="196">
        <f t="shared" si="25"/>
        <v>20.842229348909047</v>
      </c>
      <c r="J238" s="196">
        <f t="shared" si="25"/>
        <v>-27.977578122111002</v>
      </c>
      <c r="K238" s="196">
        <f t="shared" si="25"/>
        <v>28.822657974735932</v>
      </c>
      <c r="L238" s="196">
        <f t="shared" si="25"/>
        <v>31.86609056996712</v>
      </c>
      <c r="M238" s="196">
        <f t="shared" si="25"/>
        <v>51.576079792521121</v>
      </c>
      <c r="N238" s="196">
        <f t="shared" si="25"/>
        <v>6.288838574908695</v>
      </c>
      <c r="O238" s="196">
        <f t="shared" si="25"/>
        <v>-8.1956952990661627</v>
      </c>
      <c r="P238" s="196">
        <f t="shared" si="25"/>
        <v>38.444421003664786</v>
      </c>
      <c r="Q238" s="196">
        <f t="shared" si="25"/>
        <v>30.529827977788205</v>
      </c>
      <c r="R238" s="196">
        <f t="shared" si="25"/>
        <v>48.867605547328274</v>
      </c>
      <c r="S238" s="196">
        <f t="shared" si="25"/>
        <v>9.3979953327599564</v>
      </c>
      <c r="T238" s="128" t="e">
        <f t="shared" ref="T238:U238" si="26">100*(T234/T235-1)</f>
        <v>#DIV/0!</v>
      </c>
      <c r="U238" s="103" t="e">
        <f t="shared" si="26"/>
        <v>#DIV/0!</v>
      </c>
    </row>
    <row r="239" spans="1:25" ht="17.25">
      <c r="A239" s="348" t="s">
        <v>162</v>
      </c>
      <c r="B239" s="197">
        <f>100*(B234/B236-1)</f>
        <v>24.590703231827682</v>
      </c>
      <c r="C239" s="197">
        <f t="shared" ref="C239:S239" si="27">100*(C234/C236-1)</f>
        <v>21.839833576957759</v>
      </c>
      <c r="D239" s="197">
        <f t="shared" si="27"/>
        <v>16.493149526602412</v>
      </c>
      <c r="E239" s="197">
        <f t="shared" si="27"/>
        <v>376.95777967050191</v>
      </c>
      <c r="F239" s="197">
        <f t="shared" si="27"/>
        <v>29.840246882865994</v>
      </c>
      <c r="G239" s="197">
        <f t="shared" si="27"/>
        <v>12.404455109170653</v>
      </c>
      <c r="H239" s="197">
        <f t="shared" si="27"/>
        <v>42.209877825123819</v>
      </c>
      <c r="I239" s="197">
        <f t="shared" si="27"/>
        <v>25.497389870290689</v>
      </c>
      <c r="J239" s="197">
        <f t="shared" si="27"/>
        <v>-28.831531369088324</v>
      </c>
      <c r="K239" s="197">
        <f t="shared" si="27"/>
        <v>30.060866557847788</v>
      </c>
      <c r="L239" s="197">
        <f t="shared" si="27"/>
        <v>38.540500121019548</v>
      </c>
      <c r="M239" s="197">
        <f t="shared" si="27"/>
        <v>70.133877935209085</v>
      </c>
      <c r="N239" s="197">
        <f t="shared" si="27"/>
        <v>3.1072625244705554</v>
      </c>
      <c r="O239" s="197">
        <f t="shared" si="27"/>
        <v>-5.9379790424090366</v>
      </c>
      <c r="P239" s="197">
        <f t="shared" si="27"/>
        <v>61.348657116609282</v>
      </c>
      <c r="Q239" s="197">
        <f t="shared" si="27"/>
        <v>37.316414623687557</v>
      </c>
      <c r="R239" s="197">
        <f t="shared" si="27"/>
        <v>63.558477812220815</v>
      </c>
      <c r="S239" s="197">
        <f t="shared" si="27"/>
        <v>9.7126248972120965</v>
      </c>
      <c r="T239" s="129" t="e">
        <f t="shared" ref="T239:U239" si="28">100*(T234/T236-1)</f>
        <v>#DIV/0!</v>
      </c>
      <c r="U239" s="102" t="e">
        <f t="shared" si="28"/>
        <v>#DIV/0!</v>
      </c>
    </row>
    <row r="240" spans="1:25" hidden="1">
      <c r="A240" t="s">
        <v>194</v>
      </c>
      <c r="B240" s="102">
        <f t="shared" ref="B240:S240" si="29">100*(B234/B237-1)</f>
        <v>258.64018039553252</v>
      </c>
      <c r="C240" s="102">
        <f t="shared" si="29"/>
        <v>131.0706286336368</v>
      </c>
      <c r="D240" s="102">
        <f t="shared" si="29"/>
        <v>112.22082923479518</v>
      </c>
      <c r="E240" s="102">
        <f t="shared" si="29"/>
        <v>172.43597675290593</v>
      </c>
      <c r="F240" s="102">
        <f t="shared" si="29"/>
        <v>162.35496688741722</v>
      </c>
      <c r="G240" s="102">
        <f t="shared" si="29"/>
        <v>316.92403079648432</v>
      </c>
      <c r="H240" s="102">
        <f t="shared" si="29"/>
        <v>117.21119137165941</v>
      </c>
      <c r="I240" s="102">
        <f t="shared" si="29"/>
        <v>335.60754500075183</v>
      </c>
      <c r="J240" s="102">
        <f t="shared" si="29"/>
        <v>183.20950365954229</v>
      </c>
      <c r="K240" s="102">
        <f t="shared" si="29"/>
        <v>226.624928507231</v>
      </c>
      <c r="L240" s="102">
        <f t="shared" si="29"/>
        <v>366.57106435874283</v>
      </c>
      <c r="M240" s="102">
        <f t="shared" si="29"/>
        <v>484.70451320148743</v>
      </c>
      <c r="N240" s="102">
        <f t="shared" si="29"/>
        <v>239.60354419161592</v>
      </c>
      <c r="O240" s="102">
        <f t="shared" si="29"/>
        <v>134.20077361262776</v>
      </c>
      <c r="P240" s="102">
        <f t="shared" si="29"/>
        <v>210.15909866848753</v>
      </c>
      <c r="Q240" s="102">
        <f t="shared" si="29"/>
        <v>322.78465356181118</v>
      </c>
      <c r="R240" s="102">
        <f t="shared" si="29"/>
        <v>466.84522939476716</v>
      </c>
      <c r="S240" s="102">
        <f t="shared" si="29"/>
        <v>202.30510739961613</v>
      </c>
      <c r="U240" s="121" t="s">
        <v>171</v>
      </c>
    </row>
    <row r="241" spans="1:21" s="118" customFormat="1" hidden="1">
      <c r="A241" s="118" t="s">
        <v>170</v>
      </c>
      <c r="T241" s="130"/>
      <c r="U241" s="119"/>
    </row>
    <row r="242" spans="1:21" hidden="1">
      <c r="A242" s="118" t="s">
        <v>181</v>
      </c>
      <c r="B242" s="131" t="e">
        <f>B234/#REF!-1</f>
        <v>#REF!</v>
      </c>
      <c r="C242" s="131" t="e">
        <f>C234/#REF!-1</f>
        <v>#REF!</v>
      </c>
      <c r="D242" s="131" t="e">
        <f>D234/#REF!-1</f>
        <v>#REF!</v>
      </c>
      <c r="E242" s="131" t="e">
        <f>E234/#REF!-1</f>
        <v>#REF!</v>
      </c>
      <c r="F242" s="131" t="e">
        <f>F234/#REF!-1</f>
        <v>#REF!</v>
      </c>
      <c r="G242" s="131" t="e">
        <f>G234/#REF!-1</f>
        <v>#REF!</v>
      </c>
      <c r="H242" s="131" t="e">
        <f>H234/#REF!-1</f>
        <v>#REF!</v>
      </c>
      <c r="I242" s="131" t="e">
        <f>I234/#REF!-1</f>
        <v>#REF!</v>
      </c>
      <c r="J242" s="131" t="e">
        <f>J234/#REF!-1</f>
        <v>#REF!</v>
      </c>
      <c r="K242" s="131" t="e">
        <f>K234/#REF!-1</f>
        <v>#REF!</v>
      </c>
      <c r="L242" s="131" t="e">
        <f>L234/#REF!-1</f>
        <v>#REF!</v>
      </c>
      <c r="M242" s="131" t="e">
        <f>M234/#REF!-1</f>
        <v>#REF!</v>
      </c>
      <c r="N242" s="131" t="e">
        <f>N234/#REF!-1</f>
        <v>#REF!</v>
      </c>
      <c r="O242" s="131" t="e">
        <f>O234/#REF!-1</f>
        <v>#REF!</v>
      </c>
      <c r="P242" s="131" t="e">
        <f>P234/#REF!-1</f>
        <v>#REF!</v>
      </c>
      <c r="Q242" s="131" t="e">
        <f>Q234/#REF!-1</f>
        <v>#REF!</v>
      </c>
      <c r="R242" s="131" t="e">
        <f>R234/#REF!-1</f>
        <v>#REF!</v>
      </c>
      <c r="S242" s="131" t="e">
        <f>S234/#REF!-1</f>
        <v>#REF!</v>
      </c>
    </row>
    <row r="243" spans="1:21" hidden="1">
      <c r="A243" s="118" t="s">
        <v>182</v>
      </c>
      <c r="B243" s="131" t="e">
        <f>B234/#REF!-1</f>
        <v>#REF!</v>
      </c>
      <c r="C243" s="131" t="e">
        <f>C234/#REF!-1</f>
        <v>#REF!</v>
      </c>
      <c r="D243" s="131" t="e">
        <f>D234/#REF!-1</f>
        <v>#REF!</v>
      </c>
      <c r="E243" s="131" t="e">
        <f>E234/#REF!-1</f>
        <v>#REF!</v>
      </c>
      <c r="F243" s="131" t="e">
        <f>F234/#REF!-1</f>
        <v>#REF!</v>
      </c>
      <c r="G243" s="131" t="e">
        <f>G234/#REF!-1</f>
        <v>#REF!</v>
      </c>
      <c r="H243" s="131" t="e">
        <f>H234/#REF!-1</f>
        <v>#REF!</v>
      </c>
      <c r="I243" s="131" t="e">
        <f>I234/#REF!-1</f>
        <v>#REF!</v>
      </c>
      <c r="J243" s="131" t="e">
        <f>J234/#REF!-1</f>
        <v>#REF!</v>
      </c>
      <c r="K243" s="131" t="e">
        <f>K234/#REF!-1</f>
        <v>#REF!</v>
      </c>
      <c r="L243" s="131" t="e">
        <f>L234/#REF!-1</f>
        <v>#REF!</v>
      </c>
      <c r="M243" s="131" t="e">
        <f>M234/#REF!-1</f>
        <v>#REF!</v>
      </c>
      <c r="N243" s="131" t="e">
        <f>N234/#REF!-1</f>
        <v>#REF!</v>
      </c>
      <c r="O243" s="131" t="e">
        <f>O234/#REF!-1</f>
        <v>#REF!</v>
      </c>
      <c r="P243" s="131" t="e">
        <f>P234/#REF!-1</f>
        <v>#REF!</v>
      </c>
      <c r="Q243" s="131" t="e">
        <f>Q234/#REF!-1</f>
        <v>#REF!</v>
      </c>
      <c r="R243" s="131" t="e">
        <f>R234/#REF!-1</f>
        <v>#REF!</v>
      </c>
      <c r="S243" s="131" t="e">
        <f>S234/#REF!-1</f>
        <v>#REF!</v>
      </c>
    </row>
    <row r="244" spans="1:21" hidden="1">
      <c r="A244" s="118" t="s">
        <v>183</v>
      </c>
      <c r="B244" s="131" t="e">
        <f>B234/#REF!-1</f>
        <v>#REF!</v>
      </c>
      <c r="C244" s="131" t="e">
        <f>C234/#REF!-1</f>
        <v>#REF!</v>
      </c>
      <c r="D244" s="131" t="e">
        <f>D234/#REF!-1</f>
        <v>#REF!</v>
      </c>
      <c r="E244" s="131" t="e">
        <f>E234/#REF!-1</f>
        <v>#REF!</v>
      </c>
      <c r="F244" s="131" t="e">
        <f>F234/#REF!-1</f>
        <v>#REF!</v>
      </c>
      <c r="G244" s="131" t="e">
        <f>G234/#REF!-1</f>
        <v>#REF!</v>
      </c>
      <c r="H244" s="131" t="e">
        <f>H234/#REF!-1</f>
        <v>#REF!</v>
      </c>
      <c r="I244" s="131" t="e">
        <f>I234/#REF!-1</f>
        <v>#REF!</v>
      </c>
      <c r="J244" s="131" t="e">
        <f>J234/#REF!-1</f>
        <v>#REF!</v>
      </c>
      <c r="K244" s="131" t="e">
        <f>K234/#REF!-1</f>
        <v>#REF!</v>
      </c>
      <c r="L244" s="131" t="e">
        <f>L234/#REF!-1</f>
        <v>#REF!</v>
      </c>
      <c r="M244" s="131" t="e">
        <f>M234/#REF!-1</f>
        <v>#REF!</v>
      </c>
      <c r="N244" s="131" t="e">
        <f>N234/#REF!-1</f>
        <v>#REF!</v>
      </c>
      <c r="O244" s="131" t="e">
        <f>O234/#REF!-1</f>
        <v>#REF!</v>
      </c>
      <c r="P244" s="131" t="e">
        <f>P234/#REF!-1</f>
        <v>#REF!</v>
      </c>
      <c r="Q244" s="131" t="e">
        <f>Q234/#REF!-1</f>
        <v>#REF!</v>
      </c>
      <c r="R244" s="131" t="e">
        <f>R234/#REF!-1</f>
        <v>#REF!</v>
      </c>
      <c r="S244" s="131" t="e">
        <f>S234/#REF!-1</f>
        <v>#REF!</v>
      </c>
    </row>
    <row r="245" spans="1:21" hidden="1">
      <c r="A245" s="118" t="s">
        <v>184</v>
      </c>
      <c r="B245" s="131" t="e">
        <f>B234/#REF!-1</f>
        <v>#REF!</v>
      </c>
      <c r="C245" s="131" t="e">
        <f>C234/#REF!-1</f>
        <v>#REF!</v>
      </c>
      <c r="D245" s="131" t="e">
        <f>D234/#REF!-1</f>
        <v>#REF!</v>
      </c>
      <c r="E245" s="131" t="e">
        <f>E234/#REF!-1</f>
        <v>#REF!</v>
      </c>
      <c r="F245" s="131" t="e">
        <f>F234/#REF!-1</f>
        <v>#REF!</v>
      </c>
      <c r="G245" s="131" t="e">
        <f>G234/#REF!-1</f>
        <v>#REF!</v>
      </c>
      <c r="H245" s="131" t="e">
        <f>H234/#REF!-1</f>
        <v>#REF!</v>
      </c>
      <c r="I245" s="131" t="e">
        <f>I234/#REF!-1</f>
        <v>#REF!</v>
      </c>
      <c r="J245" s="131" t="e">
        <f>J234/#REF!-1</f>
        <v>#REF!</v>
      </c>
      <c r="K245" s="131" t="e">
        <f>K234/#REF!-1</f>
        <v>#REF!</v>
      </c>
      <c r="L245" s="131" t="e">
        <f>L234/#REF!-1</f>
        <v>#REF!</v>
      </c>
      <c r="M245" s="131" t="e">
        <f>M234/#REF!-1</f>
        <v>#REF!</v>
      </c>
      <c r="N245" s="131" t="e">
        <f>N234/#REF!-1</f>
        <v>#REF!</v>
      </c>
      <c r="O245" s="131" t="e">
        <f>O234/#REF!-1</f>
        <v>#REF!</v>
      </c>
      <c r="P245" s="131" t="e">
        <f>P234/#REF!-1</f>
        <v>#REF!</v>
      </c>
      <c r="Q245" s="131" t="e">
        <f>Q234/#REF!-1</f>
        <v>#REF!</v>
      </c>
      <c r="R245" s="131" t="e">
        <f>R234/#REF!-1</f>
        <v>#REF!</v>
      </c>
      <c r="S245" s="131" t="e">
        <f>S234/#REF!-1</f>
        <v>#REF!</v>
      </c>
    </row>
    <row r="246" spans="1:21" hidden="1">
      <c r="A246" s="118" t="s">
        <v>185</v>
      </c>
      <c r="B246" s="131" t="e">
        <f>B234/#REF!-1</f>
        <v>#REF!</v>
      </c>
      <c r="C246" s="131" t="e">
        <f>C234/#REF!-1</f>
        <v>#REF!</v>
      </c>
      <c r="D246" s="131" t="e">
        <f>D234/#REF!-1</f>
        <v>#REF!</v>
      </c>
      <c r="E246" s="131" t="e">
        <f>E234/#REF!-1</f>
        <v>#REF!</v>
      </c>
      <c r="F246" s="131" t="e">
        <f>F234/#REF!-1</f>
        <v>#REF!</v>
      </c>
      <c r="G246" s="131" t="e">
        <f>G234/#REF!-1</f>
        <v>#REF!</v>
      </c>
      <c r="H246" s="131" t="e">
        <f>H234/#REF!-1</f>
        <v>#REF!</v>
      </c>
      <c r="I246" s="131" t="e">
        <f>I234/#REF!-1</f>
        <v>#REF!</v>
      </c>
      <c r="J246" s="131" t="e">
        <f>J234/#REF!-1</f>
        <v>#REF!</v>
      </c>
      <c r="K246" s="131" t="e">
        <f>K234/#REF!-1</f>
        <v>#REF!</v>
      </c>
      <c r="L246" s="131" t="e">
        <f>L234/#REF!-1</f>
        <v>#REF!</v>
      </c>
      <c r="M246" s="131" t="e">
        <f>M234/#REF!-1</f>
        <v>#REF!</v>
      </c>
      <c r="N246" s="131" t="e">
        <f>N234/#REF!-1</f>
        <v>#REF!</v>
      </c>
      <c r="O246" s="131" t="e">
        <f>O234/#REF!-1</f>
        <v>#REF!</v>
      </c>
      <c r="P246" s="131" t="e">
        <f>P234/#REF!-1</f>
        <v>#REF!</v>
      </c>
      <c r="Q246" s="131" t="e">
        <f>Q234/#REF!-1</f>
        <v>#REF!</v>
      </c>
      <c r="R246" s="131" t="e">
        <f>R234/#REF!-1</f>
        <v>#REF!</v>
      </c>
      <c r="S246" s="131" t="e">
        <f>S234/#REF!-1</f>
        <v>#REF!</v>
      </c>
    </row>
    <row r="247" spans="1:21" hidden="1">
      <c r="A247" s="118" t="s">
        <v>186</v>
      </c>
      <c r="B247" s="131" t="e">
        <f>B234/#REF!-1</f>
        <v>#REF!</v>
      </c>
      <c r="C247" s="131" t="e">
        <f>C234/#REF!-1</f>
        <v>#REF!</v>
      </c>
      <c r="D247" s="131" t="e">
        <f>D234/#REF!-1</f>
        <v>#REF!</v>
      </c>
      <c r="E247" s="131" t="e">
        <f>E234/#REF!-1</f>
        <v>#REF!</v>
      </c>
      <c r="F247" s="131" t="e">
        <f>F234/#REF!-1</f>
        <v>#REF!</v>
      </c>
      <c r="G247" s="131" t="e">
        <f>G234/#REF!-1</f>
        <v>#REF!</v>
      </c>
      <c r="H247" s="131" t="e">
        <f>H234/#REF!-1</f>
        <v>#REF!</v>
      </c>
      <c r="I247" s="131" t="e">
        <f>I234/#REF!-1</f>
        <v>#REF!</v>
      </c>
      <c r="J247" s="131" t="e">
        <f>J234/#REF!-1</f>
        <v>#REF!</v>
      </c>
      <c r="K247" s="131" t="e">
        <f>K234/#REF!-1</f>
        <v>#REF!</v>
      </c>
      <c r="L247" s="131" t="e">
        <f>L234/#REF!-1</f>
        <v>#REF!</v>
      </c>
      <c r="M247" s="131" t="e">
        <f>M234/#REF!-1</f>
        <v>#REF!</v>
      </c>
      <c r="N247" s="131" t="e">
        <f>N234/#REF!-1</f>
        <v>#REF!</v>
      </c>
      <c r="O247" s="131" t="e">
        <f>O234/#REF!-1</f>
        <v>#REF!</v>
      </c>
      <c r="P247" s="131" t="e">
        <f>P234/#REF!-1</f>
        <v>#REF!</v>
      </c>
      <c r="Q247" s="131" t="e">
        <f>Q234/#REF!-1</f>
        <v>#REF!</v>
      </c>
      <c r="R247" s="131" t="e">
        <f>R234/#REF!-1</f>
        <v>#REF!</v>
      </c>
      <c r="S247" s="131" t="e">
        <f>S234/#REF!-1</f>
        <v>#REF!</v>
      </c>
    </row>
    <row r="248" spans="1:21" hidden="1">
      <c r="A248" s="118" t="s">
        <v>187</v>
      </c>
      <c r="B248" s="131" t="e">
        <f>B234/#REF!-1</f>
        <v>#REF!</v>
      </c>
      <c r="C248" s="131" t="e">
        <f>C234/#REF!-1</f>
        <v>#REF!</v>
      </c>
      <c r="D248" s="131" t="e">
        <f>D234/#REF!-1</f>
        <v>#REF!</v>
      </c>
      <c r="E248" s="131" t="e">
        <f>E234/#REF!-1</f>
        <v>#REF!</v>
      </c>
      <c r="F248" s="131" t="e">
        <f>F234/#REF!-1</f>
        <v>#REF!</v>
      </c>
      <c r="G248" s="131" t="e">
        <f>G234/#REF!-1</f>
        <v>#REF!</v>
      </c>
      <c r="H248" s="131" t="e">
        <f>H234/#REF!-1</f>
        <v>#REF!</v>
      </c>
      <c r="I248" s="131" t="e">
        <f>I234/#REF!-1</f>
        <v>#REF!</v>
      </c>
      <c r="J248" s="131" t="e">
        <f>J234/#REF!-1</f>
        <v>#REF!</v>
      </c>
      <c r="K248" s="131" t="e">
        <f>K234/#REF!-1</f>
        <v>#REF!</v>
      </c>
      <c r="L248" s="131" t="e">
        <f>L234/#REF!-1</f>
        <v>#REF!</v>
      </c>
      <c r="M248" s="131" t="e">
        <f>M234/#REF!-1</f>
        <v>#REF!</v>
      </c>
      <c r="N248" s="131" t="e">
        <f>N234/#REF!-1</f>
        <v>#REF!</v>
      </c>
      <c r="O248" s="131" t="e">
        <f>O234/#REF!-1</f>
        <v>#REF!</v>
      </c>
      <c r="P248" s="131" t="e">
        <f>P234/#REF!-1</f>
        <v>#REF!</v>
      </c>
      <c r="Q248" s="131" t="e">
        <f>Q234/#REF!-1</f>
        <v>#REF!</v>
      </c>
      <c r="R248" s="131" t="e">
        <f>R234/#REF!-1</f>
        <v>#REF!</v>
      </c>
      <c r="S248" s="131" t="e">
        <f>S234/#REF!-1</f>
        <v>#REF!</v>
      </c>
    </row>
    <row r="249" spans="1:21" hidden="1">
      <c r="A249" s="118" t="s">
        <v>188</v>
      </c>
      <c r="B249" s="131" t="e">
        <f>B234/#REF!-1</f>
        <v>#REF!</v>
      </c>
      <c r="C249" s="131" t="e">
        <f>C234/#REF!-1</f>
        <v>#REF!</v>
      </c>
      <c r="D249" s="131" t="e">
        <f>D234/#REF!-1</f>
        <v>#REF!</v>
      </c>
      <c r="E249" s="131" t="e">
        <f>E234/#REF!-1</f>
        <v>#REF!</v>
      </c>
      <c r="F249" s="131" t="e">
        <f>F234/#REF!-1</f>
        <v>#REF!</v>
      </c>
      <c r="G249" s="131" t="e">
        <f>G234/#REF!-1</f>
        <v>#REF!</v>
      </c>
      <c r="H249" s="131" t="e">
        <f>H234/#REF!-1</f>
        <v>#REF!</v>
      </c>
      <c r="I249" s="131" t="e">
        <f>I234/#REF!-1</f>
        <v>#REF!</v>
      </c>
      <c r="J249" s="131" t="e">
        <f>J234/#REF!-1</f>
        <v>#REF!</v>
      </c>
      <c r="K249" s="131" t="e">
        <f>K234/#REF!-1</f>
        <v>#REF!</v>
      </c>
      <c r="L249" s="131" t="e">
        <f>L234/#REF!-1</f>
        <v>#REF!</v>
      </c>
      <c r="M249" s="131" t="e">
        <f>M234/#REF!-1</f>
        <v>#REF!</v>
      </c>
      <c r="N249" s="131" t="e">
        <f>N234/#REF!-1</f>
        <v>#REF!</v>
      </c>
      <c r="O249" s="131" t="e">
        <f>O234/#REF!-1</f>
        <v>#REF!</v>
      </c>
      <c r="P249" s="131" t="e">
        <f>P234/#REF!-1</f>
        <v>#REF!</v>
      </c>
      <c r="Q249" s="131" t="e">
        <f>Q234/#REF!-1</f>
        <v>#REF!</v>
      </c>
      <c r="R249" s="131" t="e">
        <f>R234/#REF!-1</f>
        <v>#REF!</v>
      </c>
      <c r="S249" s="131" t="e">
        <f>S234/#REF!-1</f>
        <v>#REF!</v>
      </c>
    </row>
    <row r="250" spans="1:21" hidden="1">
      <c r="A250" s="118" t="s">
        <v>189</v>
      </c>
      <c r="B250" s="131" t="e">
        <f>B234/#REF!-1</f>
        <v>#REF!</v>
      </c>
      <c r="C250" s="131" t="e">
        <f>C234/#REF!-1</f>
        <v>#REF!</v>
      </c>
      <c r="D250" s="131" t="e">
        <f>D234/#REF!-1</f>
        <v>#REF!</v>
      </c>
      <c r="E250" s="131" t="e">
        <f>E234/#REF!-1</f>
        <v>#REF!</v>
      </c>
      <c r="F250" s="131" t="e">
        <f>F234/#REF!-1</f>
        <v>#REF!</v>
      </c>
      <c r="G250" s="131" t="e">
        <f>G234/#REF!-1</f>
        <v>#REF!</v>
      </c>
      <c r="H250" s="131" t="e">
        <f>H234/#REF!-1</f>
        <v>#REF!</v>
      </c>
      <c r="I250" s="131" t="e">
        <f>I234/#REF!-1</f>
        <v>#REF!</v>
      </c>
      <c r="J250" s="131" t="e">
        <f>J234/#REF!-1</f>
        <v>#REF!</v>
      </c>
      <c r="K250" s="131" t="e">
        <f>K234/#REF!-1</f>
        <v>#REF!</v>
      </c>
      <c r="L250" s="131" t="e">
        <f>L234/#REF!-1</f>
        <v>#REF!</v>
      </c>
      <c r="M250" s="131" t="e">
        <f>M234/#REF!-1</f>
        <v>#REF!</v>
      </c>
      <c r="N250" s="131" t="e">
        <f>N234/#REF!-1</f>
        <v>#REF!</v>
      </c>
      <c r="O250" s="131" t="e">
        <f>O234/#REF!-1</f>
        <v>#REF!</v>
      </c>
      <c r="P250" s="131" t="e">
        <f>P234/#REF!-1</f>
        <v>#REF!</v>
      </c>
      <c r="Q250" s="131" t="e">
        <f>Q234/#REF!-1</f>
        <v>#REF!</v>
      </c>
      <c r="R250" s="131" t="e">
        <f>R234/#REF!-1</f>
        <v>#REF!</v>
      </c>
      <c r="S250" s="131" t="e">
        <f>S234/#REF!-1</f>
        <v>#REF!</v>
      </c>
    </row>
    <row r="251" spans="1:21" hidden="1">
      <c r="F251" s="141"/>
    </row>
    <row r="252" spans="1:21" hidden="1">
      <c r="A252" s="133" t="s">
        <v>190</v>
      </c>
      <c r="B252" s="137">
        <f t="shared" ref="B252:S252" si="30">AVERAGE(B235:B237)</f>
        <v>1053013.700272931</v>
      </c>
      <c r="C252" s="137">
        <f t="shared" si="30"/>
        <v>282492.81</v>
      </c>
      <c r="D252" s="139">
        <f t="shared" si="30"/>
        <v>170743.54333333333</v>
      </c>
      <c r="E252" s="142">
        <f t="shared" si="30"/>
        <v>11147.68799519648</v>
      </c>
      <c r="F252" s="139">
        <f t="shared" si="30"/>
        <v>111748.93333333333</v>
      </c>
      <c r="G252" s="142">
        <f t="shared" si="30"/>
        <v>39623.08666666667</v>
      </c>
      <c r="H252" s="142">
        <f t="shared" si="30"/>
        <v>72125.180000000008</v>
      </c>
      <c r="I252" s="137">
        <f t="shared" si="30"/>
        <v>770521.22360626457</v>
      </c>
      <c r="J252" s="139">
        <f t="shared" si="30"/>
        <v>143581.77030490205</v>
      </c>
      <c r="K252" s="142">
        <f t="shared" si="30"/>
        <v>49337.737995196483</v>
      </c>
      <c r="L252" s="139">
        <f t="shared" si="30"/>
        <v>626938.78663469583</v>
      </c>
      <c r="M252" s="142">
        <f t="shared" si="30"/>
        <v>340724.22056172945</v>
      </c>
      <c r="N252" s="142">
        <f t="shared" si="30"/>
        <v>286214.16081823333</v>
      </c>
      <c r="O252" s="137">
        <f t="shared" si="30"/>
        <v>314326.31363823538</v>
      </c>
      <c r="P252" s="134">
        <f t="shared" si="30"/>
        <v>60485.092657059628</v>
      </c>
      <c r="Q252" s="137">
        <f t="shared" si="30"/>
        <v>738688.05330136244</v>
      </c>
      <c r="R252" s="134">
        <f t="shared" si="30"/>
        <v>380348.30722839612</v>
      </c>
      <c r="S252" s="134">
        <f t="shared" si="30"/>
        <v>358339.41273963312</v>
      </c>
    </row>
    <row r="253" spans="1:21" hidden="1">
      <c r="A253" s="135" t="s">
        <v>191</v>
      </c>
      <c r="B253" s="138">
        <f t="shared" ref="B253:S253" si="31">B234/B252-1</f>
        <v>0.56303097847198202</v>
      </c>
      <c r="C253" s="138">
        <f t="shared" si="31"/>
        <v>0.41256865971208279</v>
      </c>
      <c r="D253" s="140">
        <f t="shared" si="31"/>
        <v>0.33939711883297563</v>
      </c>
      <c r="E253" s="143">
        <f t="shared" si="31"/>
        <v>1.6071298382699086</v>
      </c>
      <c r="F253" s="140">
        <f t="shared" si="31"/>
        <v>0.5243732080365866</v>
      </c>
      <c r="G253" s="143">
        <f t="shared" si="31"/>
        <v>0.54435065886672462</v>
      </c>
      <c r="H253" s="143">
        <f t="shared" si="31"/>
        <v>0.51341237553930519</v>
      </c>
      <c r="I253" s="138">
        <f t="shared" si="31"/>
        <v>0.61819364098287588</v>
      </c>
      <c r="J253" s="140">
        <f t="shared" si="31"/>
        <v>-4.6610768879994824E-2</v>
      </c>
      <c r="K253" s="143">
        <f t="shared" si="31"/>
        <v>0.62048876273541453</v>
      </c>
      <c r="L253" s="140">
        <f t="shared" si="31"/>
        <v>0.77044913211744648</v>
      </c>
      <c r="M253" s="143">
        <f t="shared" si="31"/>
        <v>1.1148599117385962</v>
      </c>
      <c r="N253" s="143">
        <f t="shared" si="31"/>
        <v>0.36044713703409315</v>
      </c>
      <c r="O253" s="138">
        <f t="shared" si="31"/>
        <v>0.16306751210971271</v>
      </c>
      <c r="P253" s="136">
        <f t="shared" si="31"/>
        <v>0.80234029925514472</v>
      </c>
      <c r="Q253" s="138">
        <f t="shared" si="31"/>
        <v>0.73322189923901959</v>
      </c>
      <c r="R253" s="136">
        <f t="shared" si="31"/>
        <v>1.0554210973651865</v>
      </c>
      <c r="S253" s="136">
        <f t="shared" si="31"/>
        <v>0.39123511938669298</v>
      </c>
    </row>
    <row r="254" spans="1:21" hidden="1"/>
    <row r="255" spans="1:21" hidden="1"/>
    <row r="256" spans="1:21" hidden="1"/>
    <row r="257" spans="2:17" hidden="1"/>
    <row r="259" spans="2:17">
      <c r="D259" s="144"/>
      <c r="E259" s="144"/>
      <c r="F259" s="144"/>
      <c r="G259" s="144"/>
      <c r="H259" s="144"/>
    </row>
    <row r="260" spans="2:17">
      <c r="B260" s="412"/>
      <c r="C260" s="412"/>
      <c r="D260" s="412"/>
      <c r="E260" s="412"/>
      <c r="F260" s="412"/>
      <c r="G260" s="412"/>
      <c r="H260" s="412"/>
    </row>
    <row r="261" spans="2:17">
      <c r="G261" s="146"/>
      <c r="H261" s="146"/>
      <c r="I261" s="146"/>
      <c r="J261" s="146"/>
      <c r="K261" s="146"/>
      <c r="L261" s="146"/>
      <c r="M261" s="146"/>
      <c r="N261" s="146"/>
      <c r="O261" s="146"/>
      <c r="P261" s="146"/>
      <c r="Q261" s="146"/>
    </row>
    <row r="262" spans="2:17">
      <c r="B262" s="412"/>
      <c r="G262" s="146"/>
      <c r="H262" s="146"/>
      <c r="I262" s="146"/>
      <c r="J262" s="146"/>
      <c r="K262" s="146"/>
      <c r="L262" s="146"/>
      <c r="M262" s="146"/>
      <c r="N262" s="146"/>
      <c r="O262" s="146"/>
      <c r="P262" s="146"/>
      <c r="Q262" s="146"/>
    </row>
    <row r="263" spans="2:17">
      <c r="B263" s="412"/>
      <c r="G263" s="145"/>
      <c r="H263" s="145"/>
      <c r="I263" s="145"/>
      <c r="J263" s="145"/>
      <c r="K263" s="145"/>
      <c r="L263" s="145"/>
      <c r="M263" s="145"/>
      <c r="N263" s="145"/>
      <c r="O263" s="145"/>
      <c r="P263" s="145"/>
      <c r="Q263" s="145"/>
    </row>
    <row r="264" spans="2:17">
      <c r="B264" s="412"/>
      <c r="G264" s="145"/>
      <c r="H264" s="145"/>
      <c r="I264" s="145"/>
      <c r="J264" s="145"/>
      <c r="K264" s="145"/>
      <c r="L264" s="145"/>
      <c r="M264" s="145"/>
      <c r="N264" s="145"/>
      <c r="O264" s="145"/>
      <c r="P264" s="145"/>
      <c r="Q264" s="145"/>
    </row>
    <row r="265" spans="2:17">
      <c r="B265" s="412"/>
      <c r="G265" s="145"/>
      <c r="H265" s="145"/>
      <c r="I265" s="145"/>
      <c r="J265" s="145"/>
      <c r="K265" s="145"/>
      <c r="L265" s="145"/>
      <c r="M265" s="145"/>
      <c r="N265" s="145"/>
      <c r="O265" s="145"/>
      <c r="P265" s="145"/>
      <c r="Q265" s="145"/>
    </row>
    <row r="266" spans="2:17">
      <c r="B266" s="412"/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</row>
    <row r="267" spans="2:17">
      <c r="B267" s="412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</row>
    <row r="268" spans="2:17">
      <c r="B268" s="412"/>
    </row>
    <row r="269" spans="2:17">
      <c r="B269" s="412"/>
    </row>
    <row r="275" spans="6:13">
      <c r="F275" s="145"/>
      <c r="G275" s="145"/>
      <c r="H275" s="146"/>
      <c r="I275" s="145"/>
      <c r="J275" s="146"/>
      <c r="K275" s="145"/>
      <c r="L275" s="145"/>
      <c r="M275" s="146"/>
    </row>
    <row r="276" spans="6:13">
      <c r="F276" s="145"/>
      <c r="G276" s="145"/>
      <c r="H276" s="146"/>
      <c r="I276" s="145"/>
      <c r="J276" s="146"/>
      <c r="K276" s="145"/>
      <c r="L276" s="145"/>
      <c r="M276" s="146"/>
    </row>
    <row r="277" spans="6:13">
      <c r="F277" s="145"/>
      <c r="G277" s="145"/>
      <c r="H277" s="146"/>
      <c r="I277" s="145"/>
      <c r="J277" s="146"/>
      <c r="K277" s="145"/>
      <c r="L277" s="145"/>
      <c r="M277" s="146"/>
    </row>
    <row r="278" spans="6:13">
      <c r="F278" s="145"/>
      <c r="G278" s="145"/>
      <c r="H278" s="146"/>
      <c r="I278" s="145"/>
      <c r="J278" s="146"/>
      <c r="K278" s="145"/>
      <c r="L278" s="145"/>
      <c r="M278" s="146"/>
    </row>
    <row r="279" spans="6:13">
      <c r="F279" s="145"/>
      <c r="G279" s="145"/>
      <c r="H279" s="146"/>
      <c r="I279" s="145"/>
      <c r="J279" s="146"/>
      <c r="K279" s="145"/>
      <c r="L279" s="145"/>
      <c r="M279" s="146"/>
    </row>
    <row r="280" spans="6:13">
      <c r="F280" s="145"/>
      <c r="G280" s="145"/>
      <c r="H280" s="146"/>
      <c r="I280" s="145"/>
      <c r="J280" s="146"/>
      <c r="K280" s="145"/>
      <c r="L280" s="145"/>
      <c r="M280" s="146"/>
    </row>
    <row r="281" spans="6:13">
      <c r="F281" s="145"/>
      <c r="G281" s="145"/>
      <c r="H281" s="146"/>
      <c r="I281" s="145"/>
      <c r="J281" s="146"/>
      <c r="K281" s="145"/>
      <c r="L281" s="145"/>
      <c r="M281" s="146"/>
    </row>
    <row r="286" spans="6:13">
      <c r="F286" s="145"/>
      <c r="G286" s="145"/>
      <c r="H286" s="146"/>
      <c r="I286" s="145"/>
    </row>
    <row r="287" spans="6:13">
      <c r="F287" s="145"/>
      <c r="G287" s="145"/>
      <c r="H287" s="146"/>
      <c r="I287" s="145"/>
    </row>
    <row r="288" spans="6:13">
      <c r="F288" s="145"/>
      <c r="G288" s="145"/>
      <c r="H288" s="146"/>
      <c r="I288" s="145"/>
    </row>
    <row r="289" spans="6:10">
      <c r="F289" s="145"/>
      <c r="G289" s="145"/>
      <c r="H289" s="146"/>
      <c r="I289" s="145"/>
    </row>
    <row r="290" spans="6:10">
      <c r="F290" s="145"/>
      <c r="G290" s="145"/>
      <c r="H290" s="146"/>
      <c r="I290" s="145"/>
    </row>
    <row r="291" spans="6:10">
      <c r="F291" s="145"/>
      <c r="G291" s="145"/>
      <c r="H291" s="146"/>
      <c r="I291" s="145"/>
    </row>
    <row r="292" spans="6:10">
      <c r="F292" s="145"/>
      <c r="G292" s="145"/>
      <c r="H292" s="146"/>
      <c r="I292" s="145"/>
      <c r="J292" s="146"/>
    </row>
    <row r="293" spans="6:10">
      <c r="F293" s="145"/>
      <c r="G293" s="145"/>
      <c r="H293" s="146"/>
      <c r="I293" s="145"/>
      <c r="J293" s="146"/>
    </row>
    <row r="294" spans="6:10">
      <c r="F294" s="145"/>
      <c r="G294" s="145"/>
      <c r="H294" s="146"/>
      <c r="I294" s="145"/>
      <c r="J294" s="146"/>
    </row>
    <row r="295" spans="6:10">
      <c r="F295" s="145"/>
      <c r="G295" s="145"/>
      <c r="H295" s="146"/>
      <c r="I295" s="145"/>
      <c r="J295" s="146"/>
    </row>
  </sheetData>
  <mergeCells count="3">
    <mergeCell ref="U3:U5"/>
    <mergeCell ref="A1:U1"/>
    <mergeCell ref="A230:S230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rowBreaks count="1" manualBreakCount="1">
    <brk id="239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7"/>
  <sheetViews>
    <sheetView workbookViewId="0">
      <pane ySplit="175" topLeftCell="A224" activePane="bottomLeft" state="frozen"/>
      <selection pane="bottomLeft" activeCell="S237" sqref="S237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07" t="s">
        <v>302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4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5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06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4" t="s">
        <v>272</v>
      </c>
      <c r="B179" s="435">
        <f>SUM(B176:B178)</f>
        <v>340638.39802315237</v>
      </c>
      <c r="C179" s="435">
        <f t="shared" ref="C179:S179" si="9">SUM(C176:C178)</f>
        <v>99456.2</v>
      </c>
      <c r="D179" s="435">
        <f t="shared" si="9"/>
        <v>54508.490000000005</v>
      </c>
      <c r="E179" s="435">
        <f t="shared" si="9"/>
        <v>4405.25</v>
      </c>
      <c r="F179" s="435">
        <f t="shared" si="9"/>
        <v>44947.71</v>
      </c>
      <c r="G179" s="435">
        <f t="shared" si="9"/>
        <v>21700.9</v>
      </c>
      <c r="H179" s="435">
        <f t="shared" si="9"/>
        <v>23247.81</v>
      </c>
      <c r="I179" s="435">
        <f t="shared" si="9"/>
        <v>241181.19802315236</v>
      </c>
      <c r="J179" s="435">
        <f t="shared" si="9"/>
        <v>57065.270907604157</v>
      </c>
      <c r="K179" s="435">
        <f t="shared" si="9"/>
        <v>8034.9</v>
      </c>
      <c r="L179" s="435">
        <f t="shared" si="9"/>
        <v>184115.9271155482</v>
      </c>
      <c r="M179" s="435">
        <f t="shared" si="9"/>
        <v>112602.1304445453</v>
      </c>
      <c r="N179" s="435">
        <f t="shared" si="9"/>
        <v>71513.7966710029</v>
      </c>
      <c r="O179" s="435">
        <f t="shared" si="9"/>
        <v>111573.76090760416</v>
      </c>
      <c r="P179" s="435">
        <f t="shared" si="9"/>
        <v>12440.15</v>
      </c>
      <c r="Q179" s="435">
        <f t="shared" si="9"/>
        <v>229064.63711554819</v>
      </c>
      <c r="R179" s="435">
        <f t="shared" si="9"/>
        <v>134303.03044454529</v>
      </c>
      <c r="S179" s="435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7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6">
        <v>43091</v>
      </c>
      <c r="T182" s="361"/>
      <c r="U182" s="165"/>
      <c r="Y182" s="438"/>
    </row>
    <row r="183" spans="1:25" s="439" customFormat="1" ht="19.5" customHeight="1">
      <c r="A183" s="434" t="s">
        <v>273</v>
      </c>
      <c r="B183" s="435">
        <f>SUM(B180:B182)</f>
        <v>441234</v>
      </c>
      <c r="C183" s="435">
        <f t="shared" ref="C183:S183" si="10">SUM(C180:C182)</f>
        <v>119913</v>
      </c>
      <c r="D183" s="435">
        <f t="shared" si="10"/>
        <v>82633</v>
      </c>
      <c r="E183" s="435">
        <f t="shared" si="10"/>
        <v>1492</v>
      </c>
      <c r="F183" s="435">
        <f t="shared" si="10"/>
        <v>37279</v>
      </c>
      <c r="G183" s="435">
        <f t="shared" si="10"/>
        <v>9821</v>
      </c>
      <c r="H183" s="435">
        <f t="shared" si="10"/>
        <v>27458</v>
      </c>
      <c r="I183" s="435">
        <f t="shared" si="10"/>
        <v>321323</v>
      </c>
      <c r="J183" s="435">
        <f t="shared" si="10"/>
        <v>37881</v>
      </c>
      <c r="K183" s="435">
        <f t="shared" si="10"/>
        <v>18437</v>
      </c>
      <c r="L183" s="435">
        <f t="shared" si="10"/>
        <v>283442</v>
      </c>
      <c r="M183" s="435">
        <f t="shared" si="10"/>
        <v>167102</v>
      </c>
      <c r="N183" s="435">
        <f t="shared" si="10"/>
        <v>116340</v>
      </c>
      <c r="O183" s="435">
        <f t="shared" si="10"/>
        <v>120514.0789308355</v>
      </c>
      <c r="P183" s="435">
        <f t="shared" si="10"/>
        <v>19929.330000000002</v>
      </c>
      <c r="Q183" s="435">
        <f t="shared" si="10"/>
        <v>320720.63444291305</v>
      </c>
      <c r="R183" s="435">
        <f t="shared" si="10"/>
        <v>176922.814848323</v>
      </c>
      <c r="S183" s="435">
        <f t="shared" si="10"/>
        <v>143797.81959459005</v>
      </c>
      <c r="T183" s="148"/>
      <c r="U183" s="147"/>
      <c r="Y183" s="440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4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4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4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1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4" t="s">
        <v>275</v>
      </c>
      <c r="B200" s="442">
        <f>SUM(B197:B199)</f>
        <v>376163.68449638807</v>
      </c>
      <c r="C200" s="442">
        <f t="shared" ref="C200:S200" si="16">SUM(C197:C199)</f>
        <v>98940.81</v>
      </c>
      <c r="D200" s="442">
        <f t="shared" si="16"/>
        <v>57990.630000000005</v>
      </c>
      <c r="E200" s="442">
        <f t="shared" si="16"/>
        <v>1990.75</v>
      </c>
      <c r="F200" s="442">
        <f t="shared" si="16"/>
        <v>40950.18</v>
      </c>
      <c r="G200" s="442">
        <f t="shared" si="16"/>
        <v>18050.34</v>
      </c>
      <c r="H200" s="442">
        <f t="shared" si="16"/>
        <v>22899.84</v>
      </c>
      <c r="I200" s="442">
        <f t="shared" si="16"/>
        <v>277222.87449638802</v>
      </c>
      <c r="J200" s="442">
        <f t="shared" si="16"/>
        <v>36947.854750144281</v>
      </c>
      <c r="K200" s="442">
        <f t="shared" si="16"/>
        <v>17110.88</v>
      </c>
      <c r="L200" s="442">
        <f t="shared" si="16"/>
        <v>240274.01974624378</v>
      </c>
      <c r="M200" s="442">
        <f t="shared" si="16"/>
        <v>125147.27869344299</v>
      </c>
      <c r="N200" s="442">
        <f t="shared" si="16"/>
        <v>115127.74105280076</v>
      </c>
      <c r="O200" s="442">
        <f t="shared" si="16"/>
        <v>94939.484750144285</v>
      </c>
      <c r="P200" s="442">
        <f t="shared" si="16"/>
        <v>19100.63</v>
      </c>
      <c r="Q200" s="442">
        <f t="shared" si="16"/>
        <v>281224.19974624377</v>
      </c>
      <c r="R200" s="442">
        <f t="shared" si="16"/>
        <v>143197.61869344302</v>
      </c>
      <c r="S200" s="442">
        <f t="shared" si="16"/>
        <v>138026.58105280076</v>
      </c>
      <c r="T200" s="423"/>
      <c r="U200" s="392"/>
      <c r="Y200" s="150"/>
    </row>
    <row r="201" spans="1:25" s="149" customFormat="1" ht="18" customHeight="1">
      <c r="A201" s="426" t="s">
        <v>213</v>
      </c>
      <c r="B201" s="161">
        <f>C201+I201</f>
        <v>125385.9240058673</v>
      </c>
      <c r="C201" s="161">
        <v>27410.32</v>
      </c>
      <c r="D201" s="427">
        <v>15258.62</v>
      </c>
      <c r="E201" s="427">
        <v>110.38</v>
      </c>
      <c r="F201" s="161">
        <v>12151.7</v>
      </c>
      <c r="G201" s="427">
        <v>4358.1000000000004</v>
      </c>
      <c r="H201" s="427">
        <v>7793.6</v>
      </c>
      <c r="I201" s="161">
        <v>97975.604005867295</v>
      </c>
      <c r="J201" s="427">
        <v>33823.235223295844</v>
      </c>
      <c r="K201" s="427">
        <v>1482.41</v>
      </c>
      <c r="L201" s="427">
        <v>64152.368782571451</v>
      </c>
      <c r="M201" s="427">
        <v>29999.658918388057</v>
      </c>
      <c r="N201" s="427">
        <v>34152.709864183395</v>
      </c>
      <c r="O201" s="427">
        <v>49081.855223295846</v>
      </c>
      <c r="P201" s="427">
        <v>1592.79</v>
      </c>
      <c r="Q201" s="427">
        <v>76304.068782571456</v>
      </c>
      <c r="R201" s="427">
        <v>34357.758918388055</v>
      </c>
      <c r="S201" s="428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3" t="s">
        <v>215</v>
      </c>
      <c r="B203" s="444">
        <v>127234</v>
      </c>
      <c r="C203" s="444">
        <v>32259</v>
      </c>
      <c r="D203" s="445">
        <v>21097</v>
      </c>
      <c r="E203" s="445">
        <v>205</v>
      </c>
      <c r="F203" s="445">
        <v>11162</v>
      </c>
      <c r="G203" s="445">
        <v>6121</v>
      </c>
      <c r="H203" s="445">
        <v>5041</v>
      </c>
      <c r="I203" s="445">
        <v>94975</v>
      </c>
      <c r="J203" s="445">
        <v>20503</v>
      </c>
      <c r="K203" s="445">
        <v>17178</v>
      </c>
      <c r="L203" s="445">
        <v>74472</v>
      </c>
      <c r="M203" s="445">
        <v>44015</v>
      </c>
      <c r="N203" s="445">
        <v>30458</v>
      </c>
      <c r="O203" s="445">
        <v>41600</v>
      </c>
      <c r="P203" s="445">
        <v>17383</v>
      </c>
      <c r="Q203" s="445">
        <v>85635</v>
      </c>
      <c r="R203" s="445">
        <v>50136</v>
      </c>
      <c r="S203" s="446">
        <v>35499</v>
      </c>
      <c r="T203" s="352"/>
      <c r="U203" s="159"/>
      <c r="Y203" s="150"/>
    </row>
    <row r="204" spans="1:25" s="410" customFormat="1" ht="18" customHeight="1">
      <c r="A204" s="461" t="s">
        <v>284</v>
      </c>
      <c r="B204" s="462">
        <f>SUM(B201:B203)</f>
        <v>358297.56662591855</v>
      </c>
      <c r="C204" s="462">
        <f t="shared" ref="C204:U204" si="17">SUM(C201:C203)</f>
        <v>88335.540000000008</v>
      </c>
      <c r="D204" s="462">
        <f t="shared" si="17"/>
        <v>51218.47</v>
      </c>
      <c r="E204" s="462">
        <f t="shared" si="17"/>
        <v>569.41</v>
      </c>
      <c r="F204" s="462">
        <f t="shared" si="17"/>
        <v>37117.07</v>
      </c>
      <c r="G204" s="462">
        <f t="shared" si="17"/>
        <v>18894.57</v>
      </c>
      <c r="H204" s="462">
        <f t="shared" si="17"/>
        <v>18222.5</v>
      </c>
      <c r="I204" s="462">
        <f t="shared" si="17"/>
        <v>269962.02662591857</v>
      </c>
      <c r="J204" s="462">
        <f t="shared" si="17"/>
        <v>71463.565541066331</v>
      </c>
      <c r="K204" s="462">
        <f t="shared" si="17"/>
        <v>21516.29</v>
      </c>
      <c r="L204" s="462">
        <f t="shared" si="17"/>
        <v>198498.46108485223</v>
      </c>
      <c r="M204" s="462">
        <f t="shared" si="17"/>
        <v>111241.72349573544</v>
      </c>
      <c r="N204" s="462">
        <f t="shared" si="17"/>
        <v>87257.73758911679</v>
      </c>
      <c r="O204" s="462">
        <f t="shared" si="17"/>
        <v>122682.03554106633</v>
      </c>
      <c r="P204" s="462">
        <f t="shared" si="17"/>
        <v>22085.7</v>
      </c>
      <c r="Q204" s="462">
        <f t="shared" si="17"/>
        <v>235616.53108485223</v>
      </c>
      <c r="R204" s="462">
        <f t="shared" si="17"/>
        <v>130136.29349573544</v>
      </c>
      <c r="S204" s="462">
        <f t="shared" si="17"/>
        <v>105480.23758911679</v>
      </c>
      <c r="T204" s="462">
        <f t="shared" si="17"/>
        <v>0</v>
      </c>
      <c r="U204" s="462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1" t="s">
        <v>292</v>
      </c>
      <c r="B208" s="474">
        <f>SUM(B205:B207)</f>
        <v>472760.46324823919</v>
      </c>
      <c r="C208" s="474">
        <f t="shared" ref="C208:U208" si="18">SUM(C205:C207)</f>
        <v>162674.65</v>
      </c>
      <c r="D208" s="474">
        <f t="shared" si="18"/>
        <v>89814.5</v>
      </c>
      <c r="E208" s="474">
        <f t="shared" si="18"/>
        <v>2912.49</v>
      </c>
      <c r="F208" s="474">
        <f t="shared" si="18"/>
        <v>72859.149999999994</v>
      </c>
      <c r="G208" s="474">
        <f t="shared" si="18"/>
        <v>39671.160000000003</v>
      </c>
      <c r="H208" s="474">
        <f t="shared" si="18"/>
        <v>33186.99</v>
      </c>
      <c r="I208" s="474">
        <f t="shared" si="18"/>
        <v>310086.81324823922</v>
      </c>
      <c r="J208" s="474">
        <f t="shared" si="18"/>
        <v>37589.814779655004</v>
      </c>
      <c r="K208" s="474">
        <f t="shared" si="18"/>
        <v>24150.57</v>
      </c>
      <c r="L208" s="474">
        <f t="shared" si="18"/>
        <v>272497.99846858421</v>
      </c>
      <c r="M208" s="474">
        <f t="shared" si="18"/>
        <v>140009.93771629242</v>
      </c>
      <c r="N208" s="474">
        <f t="shared" si="18"/>
        <v>132487.06075229179</v>
      </c>
      <c r="O208" s="474">
        <f t="shared" si="18"/>
        <v>127404.314779655</v>
      </c>
      <c r="P208" s="474">
        <f t="shared" si="18"/>
        <v>27063.06</v>
      </c>
      <c r="Q208" s="474">
        <f t="shared" si="18"/>
        <v>345356.14846858417</v>
      </c>
      <c r="R208" s="474">
        <f t="shared" si="18"/>
        <v>179682.09771629242</v>
      </c>
      <c r="S208" s="474">
        <f t="shared" si="18"/>
        <v>165674.05075229181</v>
      </c>
      <c r="T208" s="474">
        <f t="shared" si="18"/>
        <v>0</v>
      </c>
      <c r="U208" s="474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5" t="s">
        <v>276</v>
      </c>
      <c r="B213" s="447">
        <f>SUM(B210:B212)</f>
        <v>340326.01951071143</v>
      </c>
      <c r="C213" s="447">
        <f t="shared" ref="C213:S213" si="20">SUM(C210:C212)</f>
        <v>96163.33</v>
      </c>
      <c r="D213" s="447">
        <f t="shared" si="20"/>
        <v>63609.16</v>
      </c>
      <c r="E213" s="447">
        <f t="shared" si="20"/>
        <v>4330.55</v>
      </c>
      <c r="F213" s="447">
        <f t="shared" si="20"/>
        <v>32554.17</v>
      </c>
      <c r="G213" s="447">
        <f t="shared" si="20"/>
        <v>11361.69</v>
      </c>
      <c r="H213" s="447">
        <f t="shared" si="20"/>
        <v>21192.48</v>
      </c>
      <c r="I213" s="447">
        <f t="shared" si="20"/>
        <v>244163.68951071144</v>
      </c>
      <c r="J213" s="447">
        <f t="shared" si="20"/>
        <v>60068.087003426597</v>
      </c>
      <c r="K213" s="447">
        <f t="shared" si="20"/>
        <v>17301.400000000001</v>
      </c>
      <c r="L213" s="447">
        <f t="shared" si="20"/>
        <v>184095.60250728484</v>
      </c>
      <c r="M213" s="447">
        <f t="shared" si="20"/>
        <v>108045.72376842932</v>
      </c>
      <c r="N213" s="447">
        <f t="shared" si="20"/>
        <v>76049.878738855507</v>
      </c>
      <c r="O213" s="447">
        <f t="shared" si="20"/>
        <v>123677.2470034266</v>
      </c>
      <c r="P213" s="447">
        <f t="shared" si="20"/>
        <v>21629.95</v>
      </c>
      <c r="Q213" s="447">
        <f t="shared" si="20"/>
        <v>216649.77250728483</v>
      </c>
      <c r="R213" s="447">
        <f t="shared" si="20"/>
        <v>119408.41376842932</v>
      </c>
      <c r="S213" s="447">
        <f t="shared" si="20"/>
        <v>97241.358738855517</v>
      </c>
      <c r="T213" s="398"/>
      <c r="U213" s="399"/>
      <c r="V213" s="475">
        <f>(B213-B196)/B196*100</f>
        <v>0.67170290320704762</v>
      </c>
      <c r="W213" s="475">
        <f>(C213-C196)/C196*100</f>
        <v>30.840977931690212</v>
      </c>
      <c r="Y213" s="355"/>
    </row>
    <row r="214" spans="1:25" s="453" customFormat="1" ht="18" customHeight="1">
      <c r="A214" s="448" t="s">
        <v>223</v>
      </c>
      <c r="B214" s="449">
        <v>140188</v>
      </c>
      <c r="C214" s="450">
        <v>28746</v>
      </c>
      <c r="D214" s="450">
        <v>19652</v>
      </c>
      <c r="E214" s="450">
        <v>345</v>
      </c>
      <c r="F214" s="450">
        <v>9094</v>
      </c>
      <c r="G214" s="450">
        <v>2403</v>
      </c>
      <c r="H214" s="450">
        <v>6691</v>
      </c>
      <c r="I214" s="450">
        <v>111442</v>
      </c>
      <c r="J214" s="450">
        <v>10456</v>
      </c>
      <c r="K214" s="450">
        <v>6071</v>
      </c>
      <c r="L214" s="450">
        <v>100985</v>
      </c>
      <c r="M214" s="450">
        <v>61146</v>
      </c>
      <c r="N214" s="450">
        <v>39839</v>
      </c>
      <c r="O214" s="450">
        <v>30108</v>
      </c>
      <c r="P214" s="450">
        <v>6416</v>
      </c>
      <c r="Q214" s="450">
        <v>110080</v>
      </c>
      <c r="R214" s="450">
        <v>63549</v>
      </c>
      <c r="S214" s="451">
        <v>46531</v>
      </c>
      <c r="T214" s="452"/>
      <c r="U214" s="449"/>
      <c r="V214" s="476"/>
      <c r="Y214" s="454"/>
    </row>
    <row r="215" spans="1:25" s="390" customFormat="1" ht="18" customHeight="1">
      <c r="A215" s="455" t="s">
        <v>224</v>
      </c>
      <c r="B215" s="456">
        <v>111384</v>
      </c>
      <c r="C215" s="457">
        <v>25130</v>
      </c>
      <c r="D215" s="457">
        <v>16376</v>
      </c>
      <c r="E215" s="457">
        <v>398</v>
      </c>
      <c r="F215" s="457">
        <v>8753</v>
      </c>
      <c r="G215" s="457">
        <v>2211</v>
      </c>
      <c r="H215" s="457">
        <v>6542</v>
      </c>
      <c r="I215" s="457">
        <v>86254</v>
      </c>
      <c r="J215" s="457">
        <v>11872</v>
      </c>
      <c r="K215" s="457">
        <v>3100</v>
      </c>
      <c r="L215" s="457">
        <v>74382</v>
      </c>
      <c r="M215" s="457">
        <v>42691</v>
      </c>
      <c r="N215" s="457">
        <v>31691</v>
      </c>
      <c r="O215" s="457">
        <v>28248</v>
      </c>
      <c r="P215" s="457">
        <v>3498</v>
      </c>
      <c r="Q215" s="457">
        <v>83136</v>
      </c>
      <c r="R215" s="457">
        <v>44902</v>
      </c>
      <c r="S215" s="458">
        <v>38233</v>
      </c>
      <c r="T215" s="459"/>
      <c r="U215" s="456"/>
      <c r="V215" s="477"/>
      <c r="Y215" s="391"/>
    </row>
    <row r="216" spans="1:25" s="390" customFormat="1" ht="18" customHeight="1">
      <c r="A216" s="455" t="s">
        <v>225</v>
      </c>
      <c r="B216" s="456">
        <v>128926.25406726528</v>
      </c>
      <c r="C216" s="457">
        <v>34546</v>
      </c>
      <c r="D216" s="457">
        <v>23066.1</v>
      </c>
      <c r="E216" s="457">
        <v>537.94000000000005</v>
      </c>
      <c r="F216" s="457">
        <v>11479.9</v>
      </c>
      <c r="G216" s="457">
        <v>2237.1999999999998</v>
      </c>
      <c r="H216" s="457">
        <v>9242.7000000000007</v>
      </c>
      <c r="I216" s="457">
        <v>94380.254067265283</v>
      </c>
      <c r="J216" s="457">
        <v>12010.710843488983</v>
      </c>
      <c r="K216" s="457">
        <v>8318.85</v>
      </c>
      <c r="L216" s="457">
        <v>82369.543223776302</v>
      </c>
      <c r="M216" s="457">
        <v>41087.409653282397</v>
      </c>
      <c r="N216" s="457">
        <v>41282.133570493897</v>
      </c>
      <c r="O216" s="457">
        <v>35076.810843488987</v>
      </c>
      <c r="P216" s="457">
        <v>8856.7900000000009</v>
      </c>
      <c r="Q216" s="457">
        <v>93849.443223776296</v>
      </c>
      <c r="R216" s="457">
        <v>43324.609653282401</v>
      </c>
      <c r="S216" s="458">
        <v>50524.833570493895</v>
      </c>
      <c r="T216" s="459"/>
      <c r="U216" s="456"/>
      <c r="V216" s="477"/>
      <c r="Y216" s="391"/>
    </row>
    <row r="217" spans="1:25" s="410" customFormat="1" ht="18" customHeight="1">
      <c r="A217" s="425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5">
        <f>(B217-B200)/B200*100</f>
        <v>1.1523094199485013</v>
      </c>
      <c r="W217" s="475">
        <f>(C217-C200)/C200*100</f>
        <v>-10.631416904713028</v>
      </c>
      <c r="Y217" s="408"/>
    </row>
    <row r="218" spans="1:25" s="158" customFormat="1" ht="18" customHeight="1">
      <c r="A218" s="430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1">
        <v>45678.273339117135</v>
      </c>
      <c r="T218" s="411"/>
      <c r="U218" s="409"/>
      <c r="V218" s="478"/>
      <c r="Y218" s="174"/>
    </row>
    <row r="219" spans="1:25" s="158" customFormat="1" ht="18" customHeight="1">
      <c r="A219" s="432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3">
        <v>30636.430807665191</v>
      </c>
      <c r="T219" s="411"/>
      <c r="U219" s="409"/>
      <c r="V219" s="478"/>
      <c r="Y219" s="174"/>
    </row>
    <row r="220" spans="1:25" s="156" customFormat="1" ht="18" customHeight="1">
      <c r="A220" s="432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3">
        <v>42764</v>
      </c>
      <c r="T220" s="376"/>
      <c r="U220" s="377"/>
      <c r="V220" s="479"/>
      <c r="Y220" s="163"/>
    </row>
    <row r="221" spans="1:25" s="410" customFormat="1" ht="18" customHeight="1">
      <c r="A221" s="425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60"/>
      <c r="U221" s="417"/>
      <c r="V221" s="475">
        <f>(B221-B204)/B204*100</f>
        <v>-3.4249725539719287</v>
      </c>
      <c r="W221" s="475">
        <f>(C221-C204)/C204*100</f>
        <v>5.9413459180755464</v>
      </c>
      <c r="Y221" s="408"/>
    </row>
    <row r="222" spans="1:25" s="472" customFormat="1" ht="18" customHeight="1">
      <c r="A222" s="430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1"/>
      <c r="U222" s="470"/>
      <c r="V222" s="480"/>
      <c r="Y222" s="473"/>
    </row>
    <row r="223" spans="1:25" s="472" customFormat="1" ht="18" customHeight="1">
      <c r="A223" s="430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1"/>
      <c r="U223" s="470"/>
      <c r="V223" s="480"/>
      <c r="Y223" s="473"/>
    </row>
    <row r="224" spans="1:25" s="472" customFormat="1" ht="18" customHeight="1">
      <c r="A224" s="430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1"/>
      <c r="U224" s="470"/>
      <c r="V224" s="480"/>
      <c r="Y224" s="473"/>
    </row>
    <row r="225" spans="1:25" s="472" customFormat="1" ht="18" customHeight="1">
      <c r="A225" s="425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1"/>
      <c r="U225" s="470"/>
      <c r="V225" s="475">
        <f>(B225-B208)/B208*100</f>
        <v>25.53963972633797</v>
      </c>
      <c r="W225" s="475">
        <f>(C225-C208)/C208*100</f>
        <v>24.495629773907609</v>
      </c>
      <c r="Y225" s="473"/>
    </row>
    <row r="226" spans="1:25" s="158" customFormat="1" ht="18" customHeight="1">
      <c r="A226" s="432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9"/>
      <c r="W226" s="479"/>
      <c r="Y226" s="174"/>
    </row>
    <row r="227" spans="1:25" s="158" customFormat="1" ht="18" customHeight="1">
      <c r="A227" s="432" t="s">
        <v>297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9"/>
      <c r="W227" s="479"/>
      <c r="Y227" s="174"/>
    </row>
    <row r="228" spans="1:25" s="158" customFormat="1" ht="18" customHeight="1">
      <c r="A228" s="432" t="s">
        <v>298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9"/>
      <c r="W228" s="479"/>
      <c r="Y228" s="174"/>
    </row>
    <row r="229" spans="1:25" s="472" customFormat="1" ht="18" customHeight="1">
      <c r="A229" s="425" t="s">
        <v>299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1"/>
      <c r="U229" s="470"/>
      <c r="V229" s="475"/>
      <c r="W229" s="475"/>
      <c r="Y229" s="473"/>
    </row>
    <row r="230" spans="1:25" s="158" customFormat="1" ht="18" customHeight="1">
      <c r="A230" s="432" t="s">
        <v>303</v>
      </c>
      <c r="B230" s="159">
        <v>96269.756505826706</v>
      </c>
      <c r="C230" s="484">
        <v>24012.86</v>
      </c>
      <c r="D230" s="484">
        <v>15447.48</v>
      </c>
      <c r="E230" s="484">
        <v>1357.69</v>
      </c>
      <c r="F230" s="484">
        <v>8565.3799999999992</v>
      </c>
      <c r="G230" s="484">
        <v>2156.36</v>
      </c>
      <c r="H230" s="484">
        <v>6409.02</v>
      </c>
      <c r="I230" s="484">
        <v>72256.896505826706</v>
      </c>
      <c r="J230" s="484">
        <v>4197.1797522618936</v>
      </c>
      <c r="K230" s="484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9">
        <v>24829.428707454434</v>
      </c>
      <c r="T230" s="411"/>
      <c r="U230" s="409"/>
      <c r="V230" s="479"/>
      <c r="W230" s="479"/>
      <c r="Y230" s="174"/>
    </row>
    <row r="231" spans="1:25" s="158" customFormat="1" ht="18" customHeight="1">
      <c r="A231" s="432" t="s">
        <v>304</v>
      </c>
      <c r="B231" s="491">
        <v>153019.22476222855</v>
      </c>
      <c r="C231" s="492">
        <v>28120.44</v>
      </c>
      <c r="D231" s="492">
        <v>18857.5</v>
      </c>
      <c r="E231" s="492">
        <v>3271.77</v>
      </c>
      <c r="F231" s="492">
        <v>9262.94</v>
      </c>
      <c r="G231" s="492">
        <v>2130.4299999999998</v>
      </c>
      <c r="H231" s="492">
        <v>7132.51</v>
      </c>
      <c r="I231" s="492">
        <v>124898.78476222856</v>
      </c>
      <c r="J231" s="492">
        <v>8766.7843607673203</v>
      </c>
      <c r="K231" s="492">
        <v>6299.64</v>
      </c>
      <c r="L231" s="493">
        <v>116132.00040146124</v>
      </c>
      <c r="M231" s="493">
        <v>88818.199825997348</v>
      </c>
      <c r="N231" s="493">
        <v>27313.80057546388</v>
      </c>
      <c r="O231" s="493">
        <v>27624.284360767324</v>
      </c>
      <c r="P231" s="493">
        <v>9571.41</v>
      </c>
      <c r="Q231" s="493">
        <v>125394.94040146124</v>
      </c>
      <c r="R231" s="493">
        <v>90948.629825997356</v>
      </c>
      <c r="S231" s="494">
        <v>34446.310575463882</v>
      </c>
      <c r="T231" s="411"/>
      <c r="U231" s="409"/>
      <c r="V231" s="479"/>
      <c r="W231" s="479"/>
      <c r="Y231" s="174"/>
    </row>
    <row r="232" spans="1:25" s="156" customFormat="1" ht="18" customHeight="1">
      <c r="A232" s="432" t="s">
        <v>305</v>
      </c>
      <c r="B232" s="491">
        <v>214570.34888169545</v>
      </c>
      <c r="C232" s="492">
        <v>57032.15</v>
      </c>
      <c r="D232" s="492">
        <v>35430.339999999997</v>
      </c>
      <c r="E232" s="492">
        <v>1301.96</v>
      </c>
      <c r="F232" s="492">
        <v>21601.81</v>
      </c>
      <c r="G232" s="492">
        <v>3131.04</v>
      </c>
      <c r="H232" s="492">
        <v>18470.77</v>
      </c>
      <c r="I232" s="492">
        <v>157538.19888169543</v>
      </c>
      <c r="J232" s="492">
        <v>10989.82408578954</v>
      </c>
      <c r="K232" s="492">
        <v>9127.68</v>
      </c>
      <c r="L232" s="493">
        <v>146548.3747959059</v>
      </c>
      <c r="M232" s="493">
        <v>88023.824362438216</v>
      </c>
      <c r="N232" s="493">
        <v>58524.550433467703</v>
      </c>
      <c r="O232" s="493">
        <v>46420.16408578954</v>
      </c>
      <c r="P232" s="493">
        <v>10429.64</v>
      </c>
      <c r="Q232" s="493">
        <v>168150.18479590592</v>
      </c>
      <c r="R232" s="493">
        <v>91154.864362438209</v>
      </c>
      <c r="S232" s="498">
        <v>76995.320433467699</v>
      </c>
      <c r="T232" s="376"/>
      <c r="U232" s="377"/>
      <c r="V232" s="479"/>
      <c r="W232" s="479"/>
      <c r="Y232" s="163"/>
    </row>
    <row r="233" spans="1:25" s="158" customFormat="1" ht="18" customHeight="1">
      <c r="A233" s="425" t="s">
        <v>306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9"/>
      <c r="W233" s="479"/>
      <c r="Y233" s="174"/>
    </row>
    <row r="234" spans="1:25" s="158" customFormat="1" ht="18" customHeight="1">
      <c r="A234" s="432" t="s">
        <v>307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9"/>
      <c r="W234" s="479"/>
      <c r="Y234" s="174"/>
    </row>
    <row r="235" spans="1:25" s="158" customFormat="1" ht="18" customHeight="1">
      <c r="A235" s="432" t="s">
        <v>308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9"/>
      <c r="W235" s="479"/>
      <c r="Y235" s="174"/>
    </row>
    <row r="236" spans="1:25" s="158" customFormat="1" ht="18" customHeight="1">
      <c r="A236" s="432" t="s">
        <v>309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9"/>
      <c r="W236" s="479"/>
      <c r="Y236" s="174"/>
    </row>
    <row r="237" spans="1:25" s="410" customFormat="1" ht="18" customHeight="1">
      <c r="A237" s="425" t="s">
        <v>310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500"/>
      <c r="W237" s="500"/>
      <c r="Y237" s="408"/>
    </row>
    <row r="238" spans="1:25" s="181" customFormat="1" ht="18" customHeight="1">
      <c r="A238" s="362" t="s">
        <v>278</v>
      </c>
      <c r="B238" s="363">
        <f>(B237-B233)/B233*100</f>
        <v>3.6786378261474546</v>
      </c>
      <c r="C238" s="363">
        <f t="shared" ref="C238:S238" si="27">(C237-C233)/C233*100</f>
        <v>-13.316255280402373</v>
      </c>
      <c r="D238" s="363">
        <f t="shared" si="27"/>
        <v>-24.2236215450076</v>
      </c>
      <c r="E238" s="363">
        <f t="shared" si="27"/>
        <v>-50.757660054422047</v>
      </c>
      <c r="F238" s="363">
        <f t="shared" si="27"/>
        <v>5.9742892047274454</v>
      </c>
      <c r="G238" s="363">
        <f t="shared" si="27"/>
        <v>128.33807191591072</v>
      </c>
      <c r="H238" s="363">
        <f t="shared" si="27"/>
        <v>-22.379616584875198</v>
      </c>
      <c r="I238" s="363">
        <f t="shared" si="27"/>
        <v>8.9092190611412043</v>
      </c>
      <c r="J238" s="363">
        <f t="shared" si="27"/>
        <v>107.30768851256175</v>
      </c>
      <c r="K238" s="363">
        <f t="shared" si="27"/>
        <v>132.94303914426976</v>
      </c>
      <c r="L238" s="363">
        <f t="shared" si="27"/>
        <v>1.7827286425652158</v>
      </c>
      <c r="M238" s="363">
        <f t="shared" si="27"/>
        <v>1.8277363220192064</v>
      </c>
      <c r="N238" s="363">
        <f t="shared" si="27"/>
        <v>1.6849584481828925</v>
      </c>
      <c r="O238" s="363">
        <f t="shared" si="27"/>
        <v>9.4054011151942127</v>
      </c>
      <c r="P238" s="363">
        <f t="shared" si="27"/>
        <v>84.957149400179716</v>
      </c>
      <c r="Q238" s="363">
        <f t="shared" si="27"/>
        <v>2.2292091211890108</v>
      </c>
      <c r="R238" s="363">
        <f t="shared" si="27"/>
        <v>5.8398591261932911</v>
      </c>
      <c r="S238" s="363">
        <f t="shared" si="27"/>
        <v>-3.9682036900883011</v>
      </c>
      <c r="T238" s="363" t="e">
        <f t="shared" ref="T238:U238" si="28">(T233-T229)/T229*100</f>
        <v>#DIV/0!</v>
      </c>
      <c r="U238" s="363" t="e">
        <f t="shared" si="28"/>
        <v>#DIV/0!</v>
      </c>
    </row>
    <row r="239" spans="1:25" s="182" customFormat="1" ht="18" customHeight="1">
      <c r="A239" s="298" t="s">
        <v>300</v>
      </c>
      <c r="B239" s="418">
        <f>(B237-B221)/B221*100</f>
        <v>38.984663588091664</v>
      </c>
      <c r="C239" s="418">
        <f t="shared" ref="C239:S239" si="29">(C237-C221)/C221*100</f>
        <v>1.1164745715767617</v>
      </c>
      <c r="D239" s="418">
        <f t="shared" si="29"/>
        <v>11.330946998506269</v>
      </c>
      <c r="E239" s="418">
        <f t="shared" si="29"/>
        <v>63.111003711763267</v>
      </c>
      <c r="F239" s="418">
        <f t="shared" si="29"/>
        <v>-9.396008079939012</v>
      </c>
      <c r="G239" s="418">
        <f t="shared" si="29"/>
        <v>-20.619522528518008</v>
      </c>
      <c r="H239" s="418">
        <f t="shared" si="29"/>
        <v>0.26757582996527007</v>
      </c>
      <c r="I239" s="418">
        <f t="shared" si="29"/>
        <v>53.022936572517445</v>
      </c>
      <c r="J239" s="418">
        <f t="shared" si="29"/>
        <v>-18.949686531681067</v>
      </c>
      <c r="K239" s="418">
        <f t="shared" si="29"/>
        <v>197.85190686662546</v>
      </c>
      <c r="L239" s="418">
        <f t="shared" si="29"/>
        <v>76.089924747575864</v>
      </c>
      <c r="M239" s="418">
        <f t="shared" si="29"/>
        <v>138.05774196890727</v>
      </c>
      <c r="N239" s="418">
        <f t="shared" si="29"/>
        <v>12.427266286778714</v>
      </c>
      <c r="O239" s="418">
        <f t="shared" si="29"/>
        <v>-5.73227669234097</v>
      </c>
      <c r="P239" s="418">
        <f t="shared" si="29"/>
        <v>181.670091913525</v>
      </c>
      <c r="Q239" s="418">
        <f t="shared" si="29"/>
        <v>59.475214966009119</v>
      </c>
      <c r="R239" s="418">
        <f t="shared" si="29"/>
        <v>109.41665461956849</v>
      </c>
      <c r="S239" s="418">
        <f t="shared" si="29"/>
        <v>9.8966834026754675</v>
      </c>
      <c r="T239" s="418" t="e">
        <f t="shared" ref="T239:U239" si="30">(T233-T217)/T217*100</f>
        <v>#DIV/0!</v>
      </c>
      <c r="U239" s="418" t="e">
        <f t="shared" si="30"/>
        <v>#DIV/0!</v>
      </c>
    </row>
    <row r="240" spans="1:25" s="181" customFormat="1" ht="18" customHeight="1" thickBot="1">
      <c r="A240" s="299" t="s">
        <v>301</v>
      </c>
      <c r="B240" s="422">
        <f>(B237-B204)/B204*100</f>
        <v>34.224477005969312</v>
      </c>
      <c r="C240" s="422">
        <f t="shared" ref="C240:S240" si="31">(C237-C204)/C204*100</f>
        <v>7.1241541060370368</v>
      </c>
      <c r="D240" s="422">
        <f t="shared" si="31"/>
        <v>3.1715707243890736</v>
      </c>
      <c r="E240" s="422">
        <f t="shared" si="31"/>
        <v>412.94673433905268</v>
      </c>
      <c r="F240" s="422">
        <f t="shared" si="31"/>
        <v>12.578390481791809</v>
      </c>
      <c r="G240" s="422">
        <f t="shared" si="31"/>
        <v>-10.356626268816916</v>
      </c>
      <c r="H240" s="422">
        <f t="shared" si="31"/>
        <v>36.359281108519689</v>
      </c>
      <c r="I240" s="422">
        <f t="shared" si="31"/>
        <v>43.092100676823947</v>
      </c>
      <c r="J240" s="422">
        <f t="shared" si="31"/>
        <v>-30.51278053341726</v>
      </c>
      <c r="K240" s="422">
        <f t="shared" si="31"/>
        <v>81.616254475097705</v>
      </c>
      <c r="L240" s="422">
        <f t="shared" si="31"/>
        <v>69.591385476125012</v>
      </c>
      <c r="M240" s="422">
        <f t="shared" si="31"/>
        <v>107.31503123037358</v>
      </c>
      <c r="N240" s="422">
        <f t="shared" si="31"/>
        <v>21.496934742232785</v>
      </c>
      <c r="O240" s="422">
        <f t="shared" si="31"/>
        <v>-16.449915283762138</v>
      </c>
      <c r="P240" s="422">
        <f t="shared" si="31"/>
        <v>90.158564138786659</v>
      </c>
      <c r="Q240" s="422">
        <f t="shared" si="31"/>
        <v>60.60931232635248</v>
      </c>
      <c r="R240" s="422">
        <f t="shared" si="31"/>
        <v>90.230209541431421</v>
      </c>
      <c r="S240" s="422">
        <f t="shared" si="31"/>
        <v>24.064516242329891</v>
      </c>
      <c r="T240" s="424" t="e">
        <f>(T215-T181)/T181*100</f>
        <v>#DIV/0!</v>
      </c>
      <c r="U240" s="422" t="e">
        <f>(U215-U181)/U181*100</f>
        <v>#DIV/0!</v>
      </c>
    </row>
    <row r="241" spans="1:21" s="181" customFormat="1" ht="5.25" customHeight="1">
      <c r="A241" s="184"/>
      <c r="B241" s="185"/>
      <c r="C241" s="185"/>
      <c r="D241" s="185"/>
      <c r="E241" s="185"/>
      <c r="F241" s="185"/>
      <c r="G241" s="185"/>
      <c r="H241" s="185"/>
      <c r="I241" s="185"/>
      <c r="J241" s="185"/>
      <c r="K241" s="185"/>
      <c r="L241" s="185"/>
      <c r="M241" s="185"/>
      <c r="N241" s="185"/>
      <c r="O241" s="185"/>
      <c r="P241" s="185"/>
      <c r="Q241" s="185"/>
      <c r="R241" s="185"/>
      <c r="S241" s="185"/>
      <c r="T241" s="185"/>
      <c r="U241" s="185"/>
    </row>
    <row r="242" spans="1:21" s="186" customFormat="1" ht="22.5" hidden="1" customHeight="1">
      <c r="A242" s="508" t="s">
        <v>279</v>
      </c>
      <c r="B242" s="508"/>
      <c r="C242" s="508"/>
      <c r="D242" s="508"/>
      <c r="E242" s="508"/>
      <c r="F242" s="508"/>
      <c r="G242" s="508"/>
      <c r="H242" s="508"/>
      <c r="I242" s="508"/>
      <c r="J242" s="508"/>
      <c r="K242" s="508"/>
      <c r="L242" s="508"/>
      <c r="M242" s="508"/>
      <c r="N242" s="508"/>
      <c r="O242" s="508"/>
      <c r="P242" s="508"/>
      <c r="Q242" s="508"/>
      <c r="R242" s="508"/>
      <c r="S242" s="508"/>
      <c r="U242" s="187"/>
    </row>
    <row r="243" spans="1:21" s="188" customFormat="1" ht="11.25" hidden="1" customHeight="1">
      <c r="A243" s="5" t="s">
        <v>229</v>
      </c>
      <c r="B243" s="6" t="s">
        <v>0</v>
      </c>
      <c r="C243" s="302" t="s">
        <v>1</v>
      </c>
      <c r="D243" s="302"/>
      <c r="E243" s="302"/>
      <c r="F243" s="302"/>
      <c r="G243" s="302"/>
      <c r="H243" s="303"/>
      <c r="I243" s="313" t="s">
        <v>2</v>
      </c>
      <c r="J243" s="313"/>
      <c r="K243" s="313"/>
      <c r="L243" s="313"/>
      <c r="M243" s="313"/>
      <c r="N243" s="341"/>
      <c r="O243" s="325" t="s">
        <v>3</v>
      </c>
      <c r="P243" s="325"/>
      <c r="Q243" s="326" t="s">
        <v>4</v>
      </c>
      <c r="R243" s="325"/>
      <c r="S243" s="327"/>
      <c r="U243" s="189"/>
    </row>
    <row r="244" spans="1:21" s="188" customFormat="1" ht="11.25" hidden="1" customHeight="1">
      <c r="A244" s="7"/>
      <c r="B244" s="8"/>
      <c r="C244" s="336"/>
      <c r="D244" s="305" t="s">
        <v>3</v>
      </c>
      <c r="E244" s="306"/>
      <c r="F244" s="305" t="s">
        <v>4</v>
      </c>
      <c r="G244" s="302"/>
      <c r="H244" s="303"/>
      <c r="I244" s="315"/>
      <c r="J244" s="316" t="s">
        <v>3</v>
      </c>
      <c r="K244" s="317"/>
      <c r="L244" s="318" t="s">
        <v>4</v>
      </c>
      <c r="M244" s="313"/>
      <c r="N244" s="314"/>
      <c r="O244" s="343"/>
      <c r="P244" s="344"/>
      <c r="Q244" s="345"/>
      <c r="R244" s="343"/>
      <c r="S244" s="346"/>
      <c r="U244" s="189"/>
    </row>
    <row r="245" spans="1:21" s="190" customFormat="1" ht="11.25" hidden="1" customHeight="1" thickBot="1">
      <c r="A245" s="7"/>
      <c r="B245" s="8"/>
      <c r="C245" s="336"/>
      <c r="D245" s="337"/>
      <c r="E245" s="338" t="s">
        <v>230</v>
      </c>
      <c r="F245" s="339"/>
      <c r="G245" s="340" t="s">
        <v>5</v>
      </c>
      <c r="H245" s="303" t="s">
        <v>6</v>
      </c>
      <c r="I245" s="315"/>
      <c r="J245" s="334"/>
      <c r="K245" s="318" t="s">
        <v>230</v>
      </c>
      <c r="L245" s="342"/>
      <c r="M245" s="335" t="s">
        <v>5</v>
      </c>
      <c r="N245" s="314" t="s">
        <v>6</v>
      </c>
      <c r="O245" s="346"/>
      <c r="P245" s="326" t="s">
        <v>230</v>
      </c>
      <c r="Q245" s="345"/>
      <c r="R245" s="347" t="s">
        <v>5</v>
      </c>
      <c r="S245" s="327" t="s">
        <v>6</v>
      </c>
      <c r="U245" s="191"/>
    </row>
    <row r="246" spans="1:21" ht="18" hidden="1" thickTop="1">
      <c r="A246" s="192" t="s">
        <v>280</v>
      </c>
      <c r="B246" s="419">
        <f t="shared" ref="B246:U246" si="32">SUM(B210:B216)</f>
        <v>1061150.293088688</v>
      </c>
      <c r="C246" s="419">
        <f t="shared" si="32"/>
        <v>280748.66000000003</v>
      </c>
      <c r="D246" s="419">
        <f t="shared" si="32"/>
        <v>186312.42</v>
      </c>
      <c r="E246" s="419">
        <f t="shared" si="32"/>
        <v>9942.0400000000009</v>
      </c>
      <c r="F246" s="419">
        <f t="shared" si="32"/>
        <v>94435.239999999991</v>
      </c>
      <c r="G246" s="419">
        <f t="shared" si="32"/>
        <v>29574.58</v>
      </c>
      <c r="H246" s="419">
        <f t="shared" si="32"/>
        <v>64860.66</v>
      </c>
      <c r="I246" s="419">
        <f t="shared" si="32"/>
        <v>780403.63308868825</v>
      </c>
      <c r="J246" s="419">
        <f t="shared" si="32"/>
        <v>154474.88485034218</v>
      </c>
      <c r="K246" s="419">
        <f t="shared" si="32"/>
        <v>52092.65</v>
      </c>
      <c r="L246" s="419">
        <f t="shared" si="32"/>
        <v>625927.74823834596</v>
      </c>
      <c r="M246" s="419">
        <f t="shared" si="32"/>
        <v>361015.85719014099</v>
      </c>
      <c r="N246" s="419">
        <f t="shared" si="32"/>
        <v>264911.89104820491</v>
      </c>
      <c r="O246" s="419">
        <f t="shared" si="32"/>
        <v>340787.30485034222</v>
      </c>
      <c r="P246" s="419">
        <f t="shared" si="32"/>
        <v>62030.69</v>
      </c>
      <c r="Q246" s="419">
        <f t="shared" si="32"/>
        <v>720364.98823834595</v>
      </c>
      <c r="R246" s="419">
        <f t="shared" si="32"/>
        <v>390592.437190141</v>
      </c>
      <c r="S246" s="419">
        <f t="shared" si="32"/>
        <v>329771.55104820494</v>
      </c>
      <c r="T246" s="419">
        <f t="shared" si="32"/>
        <v>0</v>
      </c>
      <c r="U246" s="419">
        <f t="shared" si="32"/>
        <v>0</v>
      </c>
    </row>
    <row r="247" spans="1:21" ht="17.25" hidden="1">
      <c r="A247" s="348" t="s">
        <v>281</v>
      </c>
      <c r="B247" s="420">
        <f t="shared" ref="B247:U247" si="33">SUM(B193:B199)</f>
        <v>1052274.2690921908</v>
      </c>
      <c r="C247" s="420">
        <f t="shared" si="33"/>
        <v>245933.49</v>
      </c>
      <c r="D247" s="420">
        <f t="shared" si="33"/>
        <v>158633.23000000001</v>
      </c>
      <c r="E247" s="420">
        <f t="shared" si="33"/>
        <v>5262.47</v>
      </c>
      <c r="F247" s="420">
        <f t="shared" si="33"/>
        <v>87300.260000000009</v>
      </c>
      <c r="G247" s="420">
        <f t="shared" si="33"/>
        <v>26662.34</v>
      </c>
      <c r="H247" s="420">
        <f t="shared" si="33"/>
        <v>60635.92</v>
      </c>
      <c r="I247" s="420">
        <f t="shared" si="33"/>
        <v>806342.77909219079</v>
      </c>
      <c r="J247" s="420">
        <f t="shared" si="33"/>
        <v>174090.29120572755</v>
      </c>
      <c r="K247" s="420">
        <f t="shared" si="33"/>
        <v>44673.759999999995</v>
      </c>
      <c r="L247" s="420">
        <f t="shared" si="33"/>
        <v>632251.48788646329</v>
      </c>
      <c r="M247" s="420">
        <f t="shared" si="33"/>
        <v>340418.18621114391</v>
      </c>
      <c r="N247" s="420">
        <f t="shared" si="33"/>
        <v>291834.30167531938</v>
      </c>
      <c r="O247" s="420">
        <f t="shared" si="33"/>
        <v>332724.52120572753</v>
      </c>
      <c r="P247" s="420">
        <f t="shared" si="33"/>
        <v>49935.229999999996</v>
      </c>
      <c r="Q247" s="420">
        <f t="shared" si="33"/>
        <v>719549.7478864633</v>
      </c>
      <c r="R247" s="420">
        <f t="shared" si="33"/>
        <v>367080.52621114394</v>
      </c>
      <c r="S247" s="420">
        <f t="shared" si="33"/>
        <v>352469.22167531936</v>
      </c>
      <c r="T247" s="420">
        <f t="shared" si="33"/>
        <v>122942.35924653233</v>
      </c>
      <c r="U247" s="420">
        <f t="shared" si="33"/>
        <v>20218.484750144282</v>
      </c>
    </row>
    <row r="248" spans="1:21" ht="17.25" hidden="1">
      <c r="A248" s="348" t="s">
        <v>282</v>
      </c>
      <c r="B248" s="421">
        <f t="shared" ref="B248:U248" si="34">SUM(B176:B182)</f>
        <v>1122510.7960463047</v>
      </c>
      <c r="C248" s="421">
        <f t="shared" si="34"/>
        <v>318825.40000000002</v>
      </c>
      <c r="D248" s="421">
        <f t="shared" si="34"/>
        <v>191649.98</v>
      </c>
      <c r="E248" s="421">
        <f t="shared" si="34"/>
        <v>10302.5</v>
      </c>
      <c r="F248" s="421">
        <f t="shared" si="34"/>
        <v>127174.42</v>
      </c>
      <c r="G248" s="421">
        <f t="shared" si="34"/>
        <v>53222.8</v>
      </c>
      <c r="H248" s="421">
        <f t="shared" si="34"/>
        <v>73953.62</v>
      </c>
      <c r="I248" s="421">
        <f t="shared" si="34"/>
        <v>803685.39604630473</v>
      </c>
      <c r="J248" s="421">
        <f t="shared" si="34"/>
        <v>152011.54181520833</v>
      </c>
      <c r="K248" s="421">
        <f t="shared" si="34"/>
        <v>34506.800000000003</v>
      </c>
      <c r="L248" s="421">
        <f t="shared" si="34"/>
        <v>651673.85423109634</v>
      </c>
      <c r="M248" s="421">
        <f t="shared" si="34"/>
        <v>392306.2608890906</v>
      </c>
      <c r="N248" s="421">
        <f t="shared" si="34"/>
        <v>259367.5933420058</v>
      </c>
      <c r="O248" s="421">
        <f t="shared" si="34"/>
        <v>343661.60074604378</v>
      </c>
      <c r="P248" s="421">
        <f t="shared" si="34"/>
        <v>44809.63</v>
      </c>
      <c r="Q248" s="421">
        <f t="shared" si="34"/>
        <v>778849.90867400949</v>
      </c>
      <c r="R248" s="421">
        <f t="shared" si="34"/>
        <v>445528.87573741359</v>
      </c>
      <c r="S248" s="421">
        <f t="shared" si="34"/>
        <v>333321.03293659585</v>
      </c>
      <c r="T248" s="421">
        <f t="shared" si="34"/>
        <v>32261.136029994068</v>
      </c>
      <c r="U248" s="421">
        <f t="shared" si="34"/>
        <v>0</v>
      </c>
    </row>
    <row r="249" spans="1:21" ht="17.25" hidden="1">
      <c r="A249" s="348" t="s">
        <v>193</v>
      </c>
      <c r="B249" s="421">
        <f t="shared" ref="B249:S249" si="35">SUM(B124:B130)</f>
        <v>458926</v>
      </c>
      <c r="C249" s="421">
        <f t="shared" si="35"/>
        <v>172692</v>
      </c>
      <c r="D249" s="421">
        <f t="shared" si="35"/>
        <v>107762</v>
      </c>
      <c r="E249" s="421">
        <f t="shared" si="35"/>
        <v>10668</v>
      </c>
      <c r="F249" s="421">
        <f t="shared" si="35"/>
        <v>64930</v>
      </c>
      <c r="G249" s="421">
        <f t="shared" si="35"/>
        <v>14677</v>
      </c>
      <c r="H249" s="421">
        <f t="shared" si="35"/>
        <v>50253</v>
      </c>
      <c r="I249" s="421">
        <f t="shared" si="35"/>
        <v>286233</v>
      </c>
      <c r="J249" s="421">
        <f t="shared" si="35"/>
        <v>48335</v>
      </c>
      <c r="K249" s="421">
        <f t="shared" si="35"/>
        <v>24478</v>
      </c>
      <c r="L249" s="421">
        <f t="shared" si="35"/>
        <v>237898</v>
      </c>
      <c r="M249" s="421">
        <f t="shared" si="35"/>
        <v>123239</v>
      </c>
      <c r="N249" s="421">
        <f t="shared" si="35"/>
        <v>114657</v>
      </c>
      <c r="O249" s="421">
        <f t="shared" si="35"/>
        <v>156098</v>
      </c>
      <c r="P249" s="421">
        <f t="shared" si="35"/>
        <v>35148</v>
      </c>
      <c r="Q249" s="421">
        <f t="shared" si="35"/>
        <v>302828</v>
      </c>
      <c r="R249" s="421">
        <f t="shared" si="35"/>
        <v>137917</v>
      </c>
      <c r="S249" s="421">
        <f t="shared" si="35"/>
        <v>164911</v>
      </c>
      <c r="T249" s="127"/>
      <c r="U249" s="89"/>
    </row>
    <row r="250" spans="1:21" ht="17.25" hidden="1">
      <c r="A250" s="349" t="s">
        <v>161</v>
      </c>
      <c r="B250" s="196">
        <f>100*(B246/B247-1)</f>
        <v>0.8435086039074946</v>
      </c>
      <c r="C250" s="196">
        <f t="shared" ref="C250:U250" si="36">100*(C246/C247-1)</f>
        <v>14.156335519818807</v>
      </c>
      <c r="D250" s="196">
        <f t="shared" si="36"/>
        <v>17.448544671252051</v>
      </c>
      <c r="E250" s="196">
        <f t="shared" si="36"/>
        <v>88.923452295214986</v>
      </c>
      <c r="F250" s="196">
        <f t="shared" si="36"/>
        <v>8.1729195308238189</v>
      </c>
      <c r="G250" s="196">
        <f t="shared" si="36"/>
        <v>10.922672203565043</v>
      </c>
      <c r="H250" s="196">
        <f t="shared" si="36"/>
        <v>6.9673883071288634</v>
      </c>
      <c r="I250" s="196">
        <f t="shared" si="36"/>
        <v>-3.2168882361302664</v>
      </c>
      <c r="J250" s="196">
        <f t="shared" si="36"/>
        <v>-11.267375233582255</v>
      </c>
      <c r="K250" s="196">
        <f t="shared" si="36"/>
        <v>16.606817962043063</v>
      </c>
      <c r="L250" s="196">
        <f t="shared" si="36"/>
        <v>-1.0001937155192486</v>
      </c>
      <c r="M250" s="196">
        <f t="shared" si="36"/>
        <v>6.0506964120363937</v>
      </c>
      <c r="N250" s="196">
        <f t="shared" si="36"/>
        <v>-9.2252385934628816</v>
      </c>
      <c r="O250" s="196">
        <f t="shared" si="36"/>
        <v>2.4232610254864229</v>
      </c>
      <c r="P250" s="196">
        <f t="shared" si="36"/>
        <v>24.222297564264771</v>
      </c>
      <c r="Q250" s="196">
        <f t="shared" si="36"/>
        <v>0.1132986779965206</v>
      </c>
      <c r="R250" s="196">
        <f t="shared" si="36"/>
        <v>6.4051098601381806</v>
      </c>
      <c r="S250" s="196">
        <f t="shared" si="36"/>
        <v>-6.4396177683913152</v>
      </c>
      <c r="T250" s="128">
        <f t="shared" si="36"/>
        <v>-100</v>
      </c>
      <c r="U250" s="103">
        <f t="shared" si="36"/>
        <v>-100</v>
      </c>
    </row>
    <row r="251" spans="1:21" ht="17.25" hidden="1">
      <c r="A251" s="348" t="s">
        <v>162</v>
      </c>
      <c r="B251" s="197">
        <f>100*(B246/B248-1)</f>
        <v>-5.4663619426859817</v>
      </c>
      <c r="C251" s="197">
        <f t="shared" ref="C251:U251" si="37">100*(C246/C248-1)</f>
        <v>-11.942818859476056</v>
      </c>
      <c r="D251" s="197">
        <f t="shared" si="37"/>
        <v>-2.7850563824739272</v>
      </c>
      <c r="E251" s="197">
        <f t="shared" si="37"/>
        <v>-3.498762436301861</v>
      </c>
      <c r="F251" s="197">
        <f t="shared" si="37"/>
        <v>-25.743526095892566</v>
      </c>
      <c r="G251" s="197">
        <f t="shared" si="37"/>
        <v>-44.432498853874655</v>
      </c>
      <c r="H251" s="197">
        <f t="shared" si="37"/>
        <v>-12.295490065259806</v>
      </c>
      <c r="I251" s="197">
        <f t="shared" si="37"/>
        <v>-2.8968752041719448</v>
      </c>
      <c r="J251" s="197">
        <f t="shared" si="37"/>
        <v>1.6204973686329671</v>
      </c>
      <c r="K251" s="197">
        <f t="shared" si="37"/>
        <v>50.963433294307194</v>
      </c>
      <c r="L251" s="197">
        <f t="shared" si="37"/>
        <v>-3.9507655287364551</v>
      </c>
      <c r="M251" s="197">
        <f t="shared" si="37"/>
        <v>-7.9760143587909171</v>
      </c>
      <c r="N251" s="197">
        <f t="shared" si="37"/>
        <v>2.1376216028994532</v>
      </c>
      <c r="O251" s="197">
        <f t="shared" si="37"/>
        <v>-0.8363738891577821</v>
      </c>
      <c r="P251" s="197">
        <f t="shared" si="37"/>
        <v>38.431604992051938</v>
      </c>
      <c r="Q251" s="197">
        <f t="shared" si="37"/>
        <v>-7.5091387678575927</v>
      </c>
      <c r="R251" s="197">
        <f t="shared" si="37"/>
        <v>-12.330612343890168</v>
      </c>
      <c r="S251" s="197">
        <f t="shared" si="37"/>
        <v>-1.0648838619992218</v>
      </c>
      <c r="T251" s="129">
        <f t="shared" si="37"/>
        <v>-100</v>
      </c>
      <c r="U251" s="102" t="e">
        <f t="shared" si="37"/>
        <v>#DIV/0!</v>
      </c>
    </row>
    <row r="252" spans="1:21" hidden="1">
      <c r="A252" t="s">
        <v>194</v>
      </c>
      <c r="B252" s="102">
        <f t="shared" ref="B252:S252" si="38">100*(B246/B249-1)</f>
        <v>131.22470574530274</v>
      </c>
      <c r="C252" s="102">
        <f t="shared" si="38"/>
        <v>62.57189678734396</v>
      </c>
      <c r="D252" s="102">
        <f t="shared" si="38"/>
        <v>72.89250385107924</v>
      </c>
      <c r="E252" s="102">
        <f t="shared" si="38"/>
        <v>-6.8050243719534942</v>
      </c>
      <c r="F252" s="102">
        <f t="shared" si="38"/>
        <v>45.441614045895577</v>
      </c>
      <c r="G252" s="102">
        <f t="shared" si="38"/>
        <v>101.50289568712951</v>
      </c>
      <c r="H252" s="102">
        <f t="shared" si="38"/>
        <v>29.068234732254794</v>
      </c>
      <c r="I252" s="102">
        <f t="shared" si="38"/>
        <v>172.64628225560585</v>
      </c>
      <c r="J252" s="102">
        <f t="shared" si="38"/>
        <v>219.59218961485917</v>
      </c>
      <c r="K252" s="102">
        <f t="shared" si="38"/>
        <v>112.81415965356646</v>
      </c>
      <c r="L252" s="102">
        <f t="shared" si="38"/>
        <v>163.10761260638844</v>
      </c>
      <c r="M252" s="102">
        <f t="shared" si="38"/>
        <v>192.93961910607922</v>
      </c>
      <c r="N252" s="102">
        <f t="shared" si="38"/>
        <v>131.04728978449191</v>
      </c>
      <c r="O252" s="102">
        <f t="shared" si="38"/>
        <v>118.31625315528846</v>
      </c>
      <c r="P252" s="102">
        <f t="shared" si="38"/>
        <v>76.484266530101294</v>
      </c>
      <c r="Q252" s="102">
        <f t="shared" si="38"/>
        <v>137.87925430883075</v>
      </c>
      <c r="R252" s="102">
        <f t="shared" si="38"/>
        <v>183.20833341077676</v>
      </c>
      <c r="S252" s="102">
        <f t="shared" si="38"/>
        <v>99.969408376763795</v>
      </c>
      <c r="T252" s="122"/>
      <c r="U252" s="121" t="s">
        <v>171</v>
      </c>
    </row>
    <row r="253" spans="1:21" s="118" customFormat="1" hidden="1">
      <c r="A253" s="118" t="s">
        <v>170</v>
      </c>
      <c r="T253" s="130"/>
      <c r="U253" s="119"/>
    </row>
    <row r="254" spans="1:21" hidden="1">
      <c r="A254" s="118" t="s">
        <v>181</v>
      </c>
      <c r="B254" s="131" t="e">
        <f>B246/#REF!-1</f>
        <v>#REF!</v>
      </c>
      <c r="C254" s="131" t="e">
        <f>C246/#REF!-1</f>
        <v>#REF!</v>
      </c>
      <c r="D254" s="131" t="e">
        <f>D246/#REF!-1</f>
        <v>#REF!</v>
      </c>
      <c r="E254" s="131" t="e">
        <f>E246/#REF!-1</f>
        <v>#REF!</v>
      </c>
      <c r="F254" s="131" t="e">
        <f>F246/#REF!-1</f>
        <v>#REF!</v>
      </c>
      <c r="G254" s="131" t="e">
        <f>G246/#REF!-1</f>
        <v>#REF!</v>
      </c>
      <c r="H254" s="131" t="e">
        <f>H246/#REF!-1</f>
        <v>#REF!</v>
      </c>
      <c r="I254" s="131" t="e">
        <f>I246/#REF!-1</f>
        <v>#REF!</v>
      </c>
      <c r="J254" s="131" t="e">
        <f>J246/#REF!-1</f>
        <v>#REF!</v>
      </c>
      <c r="K254" s="131" t="e">
        <f>K246/#REF!-1</f>
        <v>#REF!</v>
      </c>
      <c r="L254" s="131" t="e">
        <f>L246/#REF!-1</f>
        <v>#REF!</v>
      </c>
      <c r="M254" s="131" t="e">
        <f>M246/#REF!-1</f>
        <v>#REF!</v>
      </c>
      <c r="N254" s="131" t="e">
        <f>N246/#REF!-1</f>
        <v>#REF!</v>
      </c>
      <c r="O254" s="131" t="e">
        <f>O246/#REF!-1</f>
        <v>#REF!</v>
      </c>
      <c r="P254" s="131" t="e">
        <f>P246/#REF!-1</f>
        <v>#REF!</v>
      </c>
      <c r="Q254" s="131" t="e">
        <f>Q246/#REF!-1</f>
        <v>#REF!</v>
      </c>
      <c r="R254" s="131" t="e">
        <f>R246/#REF!-1</f>
        <v>#REF!</v>
      </c>
      <c r="S254" s="131" t="e">
        <f>S246/#REF!-1</f>
        <v>#REF!</v>
      </c>
      <c r="T254" s="122"/>
      <c r="U254" s="104"/>
    </row>
    <row r="255" spans="1:21" hidden="1">
      <c r="A255" s="118" t="s">
        <v>182</v>
      </c>
      <c r="B255" s="131" t="e">
        <f>B246/#REF!-1</f>
        <v>#REF!</v>
      </c>
      <c r="C255" s="131" t="e">
        <f>C246/#REF!-1</f>
        <v>#REF!</v>
      </c>
      <c r="D255" s="131" t="e">
        <f>D246/#REF!-1</f>
        <v>#REF!</v>
      </c>
      <c r="E255" s="131" t="e">
        <f>E246/#REF!-1</f>
        <v>#REF!</v>
      </c>
      <c r="F255" s="131" t="e">
        <f>F246/#REF!-1</f>
        <v>#REF!</v>
      </c>
      <c r="G255" s="131" t="e">
        <f>G246/#REF!-1</f>
        <v>#REF!</v>
      </c>
      <c r="H255" s="131" t="e">
        <f>H246/#REF!-1</f>
        <v>#REF!</v>
      </c>
      <c r="I255" s="131" t="e">
        <f>I246/#REF!-1</f>
        <v>#REF!</v>
      </c>
      <c r="J255" s="131" t="e">
        <f>J246/#REF!-1</f>
        <v>#REF!</v>
      </c>
      <c r="K255" s="131" t="e">
        <f>K246/#REF!-1</f>
        <v>#REF!</v>
      </c>
      <c r="L255" s="131" t="e">
        <f>L246/#REF!-1</f>
        <v>#REF!</v>
      </c>
      <c r="M255" s="131" t="e">
        <f>M246/#REF!-1</f>
        <v>#REF!</v>
      </c>
      <c r="N255" s="131" t="e">
        <f>N246/#REF!-1</f>
        <v>#REF!</v>
      </c>
      <c r="O255" s="131" t="e">
        <f>O246/#REF!-1</f>
        <v>#REF!</v>
      </c>
      <c r="P255" s="131" t="e">
        <f>P246/#REF!-1</f>
        <v>#REF!</v>
      </c>
      <c r="Q255" s="131" t="e">
        <f>Q246/#REF!-1</f>
        <v>#REF!</v>
      </c>
      <c r="R255" s="131" t="e">
        <f>R246/#REF!-1</f>
        <v>#REF!</v>
      </c>
      <c r="S255" s="131" t="e">
        <f>S246/#REF!-1</f>
        <v>#REF!</v>
      </c>
      <c r="T255" s="122"/>
      <c r="U255" s="104"/>
    </row>
    <row r="256" spans="1:21" hidden="1">
      <c r="A256" s="118" t="s">
        <v>183</v>
      </c>
      <c r="B256" s="131" t="e">
        <f>B246/#REF!-1</f>
        <v>#REF!</v>
      </c>
      <c r="C256" s="131" t="e">
        <f>C246/#REF!-1</f>
        <v>#REF!</v>
      </c>
      <c r="D256" s="131" t="e">
        <f>D246/#REF!-1</f>
        <v>#REF!</v>
      </c>
      <c r="E256" s="131" t="e">
        <f>E246/#REF!-1</f>
        <v>#REF!</v>
      </c>
      <c r="F256" s="131" t="e">
        <f>F246/#REF!-1</f>
        <v>#REF!</v>
      </c>
      <c r="G256" s="131" t="e">
        <f>G246/#REF!-1</f>
        <v>#REF!</v>
      </c>
      <c r="H256" s="131" t="e">
        <f>H246/#REF!-1</f>
        <v>#REF!</v>
      </c>
      <c r="I256" s="131" t="e">
        <f>I246/#REF!-1</f>
        <v>#REF!</v>
      </c>
      <c r="J256" s="131" t="e">
        <f>J246/#REF!-1</f>
        <v>#REF!</v>
      </c>
      <c r="K256" s="131" t="e">
        <f>K246/#REF!-1</f>
        <v>#REF!</v>
      </c>
      <c r="L256" s="131" t="e">
        <f>L246/#REF!-1</f>
        <v>#REF!</v>
      </c>
      <c r="M256" s="131" t="e">
        <f>M246/#REF!-1</f>
        <v>#REF!</v>
      </c>
      <c r="N256" s="131" t="e">
        <f>N246/#REF!-1</f>
        <v>#REF!</v>
      </c>
      <c r="O256" s="131" t="e">
        <f>O246/#REF!-1</f>
        <v>#REF!</v>
      </c>
      <c r="P256" s="131" t="e">
        <f>P246/#REF!-1</f>
        <v>#REF!</v>
      </c>
      <c r="Q256" s="131" t="e">
        <f>Q246/#REF!-1</f>
        <v>#REF!</v>
      </c>
      <c r="R256" s="131" t="e">
        <f>R246/#REF!-1</f>
        <v>#REF!</v>
      </c>
      <c r="S256" s="131" t="e">
        <f>S246/#REF!-1</f>
        <v>#REF!</v>
      </c>
      <c r="T256" s="122"/>
      <c r="U256" s="104"/>
    </row>
    <row r="257" spans="1:21" hidden="1">
      <c r="A257" s="118" t="s">
        <v>184</v>
      </c>
      <c r="B257" s="131" t="e">
        <f>B246/#REF!-1</f>
        <v>#REF!</v>
      </c>
      <c r="C257" s="131" t="e">
        <f>C246/#REF!-1</f>
        <v>#REF!</v>
      </c>
      <c r="D257" s="131" t="e">
        <f>D246/#REF!-1</f>
        <v>#REF!</v>
      </c>
      <c r="E257" s="131" t="e">
        <f>E246/#REF!-1</f>
        <v>#REF!</v>
      </c>
      <c r="F257" s="131" t="e">
        <f>F246/#REF!-1</f>
        <v>#REF!</v>
      </c>
      <c r="G257" s="131" t="e">
        <f>G246/#REF!-1</f>
        <v>#REF!</v>
      </c>
      <c r="H257" s="131" t="e">
        <f>H246/#REF!-1</f>
        <v>#REF!</v>
      </c>
      <c r="I257" s="131" t="e">
        <f>I246/#REF!-1</f>
        <v>#REF!</v>
      </c>
      <c r="J257" s="131" t="e">
        <f>J246/#REF!-1</f>
        <v>#REF!</v>
      </c>
      <c r="K257" s="131" t="e">
        <f>K246/#REF!-1</f>
        <v>#REF!</v>
      </c>
      <c r="L257" s="131" t="e">
        <f>L246/#REF!-1</f>
        <v>#REF!</v>
      </c>
      <c r="M257" s="131" t="e">
        <f>M246/#REF!-1</f>
        <v>#REF!</v>
      </c>
      <c r="N257" s="131" t="e">
        <f>N246/#REF!-1</f>
        <v>#REF!</v>
      </c>
      <c r="O257" s="131" t="e">
        <f>O246/#REF!-1</f>
        <v>#REF!</v>
      </c>
      <c r="P257" s="131" t="e">
        <f>P246/#REF!-1</f>
        <v>#REF!</v>
      </c>
      <c r="Q257" s="131" t="e">
        <f>Q246/#REF!-1</f>
        <v>#REF!</v>
      </c>
      <c r="R257" s="131" t="e">
        <f>R246/#REF!-1</f>
        <v>#REF!</v>
      </c>
      <c r="S257" s="131" t="e">
        <f>S246/#REF!-1</f>
        <v>#REF!</v>
      </c>
      <c r="T257" s="122"/>
      <c r="U257" s="104"/>
    </row>
    <row r="258" spans="1:21" hidden="1">
      <c r="A258" s="118" t="s">
        <v>185</v>
      </c>
      <c r="B258" s="131" t="e">
        <f>B246/#REF!-1</f>
        <v>#REF!</v>
      </c>
      <c r="C258" s="131" t="e">
        <f>C246/#REF!-1</f>
        <v>#REF!</v>
      </c>
      <c r="D258" s="131" t="e">
        <f>D246/#REF!-1</f>
        <v>#REF!</v>
      </c>
      <c r="E258" s="131" t="e">
        <f>E246/#REF!-1</f>
        <v>#REF!</v>
      </c>
      <c r="F258" s="131" t="e">
        <f>F246/#REF!-1</f>
        <v>#REF!</v>
      </c>
      <c r="G258" s="131" t="e">
        <f>G246/#REF!-1</f>
        <v>#REF!</v>
      </c>
      <c r="H258" s="131" t="e">
        <f>H246/#REF!-1</f>
        <v>#REF!</v>
      </c>
      <c r="I258" s="131" t="e">
        <f>I246/#REF!-1</f>
        <v>#REF!</v>
      </c>
      <c r="J258" s="131" t="e">
        <f>J246/#REF!-1</f>
        <v>#REF!</v>
      </c>
      <c r="K258" s="131" t="e">
        <f>K246/#REF!-1</f>
        <v>#REF!</v>
      </c>
      <c r="L258" s="131" t="e">
        <f>L246/#REF!-1</f>
        <v>#REF!</v>
      </c>
      <c r="M258" s="131" t="e">
        <f>M246/#REF!-1</f>
        <v>#REF!</v>
      </c>
      <c r="N258" s="131" t="e">
        <f>N246/#REF!-1</f>
        <v>#REF!</v>
      </c>
      <c r="O258" s="131" t="e">
        <f>O246/#REF!-1</f>
        <v>#REF!</v>
      </c>
      <c r="P258" s="131" t="e">
        <f>P246/#REF!-1</f>
        <v>#REF!</v>
      </c>
      <c r="Q258" s="131" t="e">
        <f>Q246/#REF!-1</f>
        <v>#REF!</v>
      </c>
      <c r="R258" s="131" t="e">
        <f>R246/#REF!-1</f>
        <v>#REF!</v>
      </c>
      <c r="S258" s="131" t="e">
        <f>S246/#REF!-1</f>
        <v>#REF!</v>
      </c>
      <c r="T258" s="122"/>
      <c r="U258" s="104"/>
    </row>
    <row r="259" spans="1:21" hidden="1">
      <c r="A259" s="118" t="s">
        <v>186</v>
      </c>
      <c r="B259" s="131" t="e">
        <f>B246/#REF!-1</f>
        <v>#REF!</v>
      </c>
      <c r="C259" s="131" t="e">
        <f>C246/#REF!-1</f>
        <v>#REF!</v>
      </c>
      <c r="D259" s="131" t="e">
        <f>D246/#REF!-1</f>
        <v>#REF!</v>
      </c>
      <c r="E259" s="131" t="e">
        <f>E246/#REF!-1</f>
        <v>#REF!</v>
      </c>
      <c r="F259" s="131" t="e">
        <f>F246/#REF!-1</f>
        <v>#REF!</v>
      </c>
      <c r="G259" s="131" t="e">
        <f>G246/#REF!-1</f>
        <v>#REF!</v>
      </c>
      <c r="H259" s="131" t="e">
        <f>H246/#REF!-1</f>
        <v>#REF!</v>
      </c>
      <c r="I259" s="131" t="e">
        <f>I246/#REF!-1</f>
        <v>#REF!</v>
      </c>
      <c r="J259" s="131" t="e">
        <f>J246/#REF!-1</f>
        <v>#REF!</v>
      </c>
      <c r="K259" s="131" t="e">
        <f>K246/#REF!-1</f>
        <v>#REF!</v>
      </c>
      <c r="L259" s="131" t="e">
        <f>L246/#REF!-1</f>
        <v>#REF!</v>
      </c>
      <c r="M259" s="131" t="e">
        <f>M246/#REF!-1</f>
        <v>#REF!</v>
      </c>
      <c r="N259" s="131" t="e">
        <f>N246/#REF!-1</f>
        <v>#REF!</v>
      </c>
      <c r="O259" s="131" t="e">
        <f>O246/#REF!-1</f>
        <v>#REF!</v>
      </c>
      <c r="P259" s="131" t="e">
        <f>P246/#REF!-1</f>
        <v>#REF!</v>
      </c>
      <c r="Q259" s="131" t="e">
        <f>Q246/#REF!-1</f>
        <v>#REF!</v>
      </c>
      <c r="R259" s="131" t="e">
        <f>R246/#REF!-1</f>
        <v>#REF!</v>
      </c>
      <c r="S259" s="131" t="e">
        <f>S246/#REF!-1</f>
        <v>#REF!</v>
      </c>
      <c r="T259" s="122"/>
      <c r="U259" s="104"/>
    </row>
    <row r="260" spans="1:21" hidden="1">
      <c r="A260" s="118" t="s">
        <v>187</v>
      </c>
      <c r="B260" s="131" t="e">
        <f>B246/#REF!-1</f>
        <v>#REF!</v>
      </c>
      <c r="C260" s="131" t="e">
        <f>C246/#REF!-1</f>
        <v>#REF!</v>
      </c>
      <c r="D260" s="131" t="e">
        <f>D246/#REF!-1</f>
        <v>#REF!</v>
      </c>
      <c r="E260" s="131" t="e">
        <f>E246/#REF!-1</f>
        <v>#REF!</v>
      </c>
      <c r="F260" s="131" t="e">
        <f>F246/#REF!-1</f>
        <v>#REF!</v>
      </c>
      <c r="G260" s="131" t="e">
        <f>G246/#REF!-1</f>
        <v>#REF!</v>
      </c>
      <c r="H260" s="131" t="e">
        <f>H246/#REF!-1</f>
        <v>#REF!</v>
      </c>
      <c r="I260" s="131" t="e">
        <f>I246/#REF!-1</f>
        <v>#REF!</v>
      </c>
      <c r="J260" s="131" t="e">
        <f>J246/#REF!-1</f>
        <v>#REF!</v>
      </c>
      <c r="K260" s="131" t="e">
        <f>K246/#REF!-1</f>
        <v>#REF!</v>
      </c>
      <c r="L260" s="131" t="e">
        <f>L246/#REF!-1</f>
        <v>#REF!</v>
      </c>
      <c r="M260" s="131" t="e">
        <f>M246/#REF!-1</f>
        <v>#REF!</v>
      </c>
      <c r="N260" s="131" t="e">
        <f>N246/#REF!-1</f>
        <v>#REF!</v>
      </c>
      <c r="O260" s="131" t="e">
        <f>O246/#REF!-1</f>
        <v>#REF!</v>
      </c>
      <c r="P260" s="131" t="e">
        <f>P246/#REF!-1</f>
        <v>#REF!</v>
      </c>
      <c r="Q260" s="131" t="e">
        <f>Q246/#REF!-1</f>
        <v>#REF!</v>
      </c>
      <c r="R260" s="131" t="e">
        <f>R246/#REF!-1</f>
        <v>#REF!</v>
      </c>
      <c r="S260" s="131" t="e">
        <f>S246/#REF!-1</f>
        <v>#REF!</v>
      </c>
      <c r="T260" s="122"/>
      <c r="U260" s="104"/>
    </row>
    <row r="261" spans="1:21" hidden="1">
      <c r="A261" s="118" t="s">
        <v>188</v>
      </c>
      <c r="B261" s="131" t="e">
        <f>B246/#REF!-1</f>
        <v>#REF!</v>
      </c>
      <c r="C261" s="131" t="e">
        <f>C246/#REF!-1</f>
        <v>#REF!</v>
      </c>
      <c r="D261" s="131" t="e">
        <f>D246/#REF!-1</f>
        <v>#REF!</v>
      </c>
      <c r="E261" s="131" t="e">
        <f>E246/#REF!-1</f>
        <v>#REF!</v>
      </c>
      <c r="F261" s="131" t="e">
        <f>F246/#REF!-1</f>
        <v>#REF!</v>
      </c>
      <c r="G261" s="131" t="e">
        <f>G246/#REF!-1</f>
        <v>#REF!</v>
      </c>
      <c r="H261" s="131" t="e">
        <f>H246/#REF!-1</f>
        <v>#REF!</v>
      </c>
      <c r="I261" s="131" t="e">
        <f>I246/#REF!-1</f>
        <v>#REF!</v>
      </c>
      <c r="J261" s="131" t="e">
        <f>J246/#REF!-1</f>
        <v>#REF!</v>
      </c>
      <c r="K261" s="131" t="e">
        <f>K246/#REF!-1</f>
        <v>#REF!</v>
      </c>
      <c r="L261" s="131" t="e">
        <f>L246/#REF!-1</f>
        <v>#REF!</v>
      </c>
      <c r="M261" s="131" t="e">
        <f>M246/#REF!-1</f>
        <v>#REF!</v>
      </c>
      <c r="N261" s="131" t="e">
        <f>N246/#REF!-1</f>
        <v>#REF!</v>
      </c>
      <c r="O261" s="131" t="e">
        <f>O246/#REF!-1</f>
        <v>#REF!</v>
      </c>
      <c r="P261" s="131" t="e">
        <f>P246/#REF!-1</f>
        <v>#REF!</v>
      </c>
      <c r="Q261" s="131" t="e">
        <f>Q246/#REF!-1</f>
        <v>#REF!</v>
      </c>
      <c r="R261" s="131" t="e">
        <f>R246/#REF!-1</f>
        <v>#REF!</v>
      </c>
      <c r="S261" s="131" t="e">
        <f>S246/#REF!-1</f>
        <v>#REF!</v>
      </c>
      <c r="T261" s="122"/>
      <c r="U261" s="104"/>
    </row>
    <row r="262" spans="1:21" hidden="1">
      <c r="A262" s="118" t="s">
        <v>189</v>
      </c>
      <c r="B262" s="131" t="e">
        <f>B246/#REF!-1</f>
        <v>#REF!</v>
      </c>
      <c r="C262" s="131" t="e">
        <f>C246/#REF!-1</f>
        <v>#REF!</v>
      </c>
      <c r="D262" s="131" t="e">
        <f>D246/#REF!-1</f>
        <v>#REF!</v>
      </c>
      <c r="E262" s="131" t="e">
        <f>E246/#REF!-1</f>
        <v>#REF!</v>
      </c>
      <c r="F262" s="131" t="e">
        <f>F246/#REF!-1</f>
        <v>#REF!</v>
      </c>
      <c r="G262" s="131" t="e">
        <f>G246/#REF!-1</f>
        <v>#REF!</v>
      </c>
      <c r="H262" s="131" t="e">
        <f>H246/#REF!-1</f>
        <v>#REF!</v>
      </c>
      <c r="I262" s="131" t="e">
        <f>I246/#REF!-1</f>
        <v>#REF!</v>
      </c>
      <c r="J262" s="131" t="e">
        <f>J246/#REF!-1</f>
        <v>#REF!</v>
      </c>
      <c r="K262" s="131" t="e">
        <f>K246/#REF!-1</f>
        <v>#REF!</v>
      </c>
      <c r="L262" s="131" t="e">
        <f>L246/#REF!-1</f>
        <v>#REF!</v>
      </c>
      <c r="M262" s="131" t="e">
        <f>M246/#REF!-1</f>
        <v>#REF!</v>
      </c>
      <c r="N262" s="131" t="e">
        <f>N246/#REF!-1</f>
        <v>#REF!</v>
      </c>
      <c r="O262" s="131" t="e">
        <f>O246/#REF!-1</f>
        <v>#REF!</v>
      </c>
      <c r="P262" s="131" t="e">
        <f>P246/#REF!-1</f>
        <v>#REF!</v>
      </c>
      <c r="Q262" s="131" t="e">
        <f>Q246/#REF!-1</f>
        <v>#REF!</v>
      </c>
      <c r="R262" s="131" t="e">
        <f>R246/#REF!-1</f>
        <v>#REF!</v>
      </c>
      <c r="S262" s="131" t="e">
        <f>S246/#REF!-1</f>
        <v>#REF!</v>
      </c>
      <c r="T262" s="122"/>
      <c r="U262" s="104"/>
    </row>
    <row r="263" spans="1:21" hidden="1">
      <c r="F263" s="141"/>
      <c r="T263" s="122"/>
      <c r="U263" s="104"/>
    </row>
    <row r="264" spans="1:21" hidden="1">
      <c r="A264" s="133" t="s">
        <v>190</v>
      </c>
      <c r="B264" s="137">
        <f t="shared" ref="B264:S264" si="39">AVERAGE(B247:B249)</f>
        <v>877903.68837949855</v>
      </c>
      <c r="C264" s="137">
        <f t="shared" si="39"/>
        <v>245816.96333333335</v>
      </c>
      <c r="D264" s="139">
        <f t="shared" si="39"/>
        <v>152681.73666666666</v>
      </c>
      <c r="E264" s="142">
        <f t="shared" si="39"/>
        <v>8744.3233333333337</v>
      </c>
      <c r="F264" s="139">
        <f t="shared" si="39"/>
        <v>93134.893333333326</v>
      </c>
      <c r="G264" s="142">
        <f t="shared" si="39"/>
        <v>31520.713333333333</v>
      </c>
      <c r="H264" s="142">
        <f t="shared" si="39"/>
        <v>61614.179999999993</v>
      </c>
      <c r="I264" s="137">
        <f t="shared" si="39"/>
        <v>632087.05837949843</v>
      </c>
      <c r="J264" s="139">
        <f t="shared" si="39"/>
        <v>124812.27767364529</v>
      </c>
      <c r="K264" s="142">
        <f t="shared" si="39"/>
        <v>34552.853333333333</v>
      </c>
      <c r="L264" s="139">
        <f t="shared" si="39"/>
        <v>507274.44737251988</v>
      </c>
      <c r="M264" s="142">
        <f t="shared" si="39"/>
        <v>285321.14903341146</v>
      </c>
      <c r="N264" s="142">
        <f t="shared" si="39"/>
        <v>221952.96500577507</v>
      </c>
      <c r="O264" s="137">
        <f t="shared" si="39"/>
        <v>277494.70731725713</v>
      </c>
      <c r="P264" s="134">
        <f t="shared" si="39"/>
        <v>43297.619999999995</v>
      </c>
      <c r="Q264" s="137">
        <f t="shared" si="39"/>
        <v>600409.21885349089</v>
      </c>
      <c r="R264" s="134">
        <f t="shared" si="39"/>
        <v>316842.13398285251</v>
      </c>
      <c r="S264" s="134">
        <f t="shared" si="39"/>
        <v>283567.08487063838</v>
      </c>
      <c r="T264" s="122"/>
      <c r="U264" s="104"/>
    </row>
    <row r="265" spans="1:21" hidden="1">
      <c r="A265" s="135" t="s">
        <v>191</v>
      </c>
      <c r="B265" s="138">
        <f t="shared" ref="B265:S265" si="40">B246/B264-1</f>
        <v>0.20873201369895145</v>
      </c>
      <c r="C265" s="138">
        <f t="shared" si="40"/>
        <v>0.14210450000270525</v>
      </c>
      <c r="D265" s="140">
        <f t="shared" si="40"/>
        <v>0.22026657586922482</v>
      </c>
      <c r="E265" s="143">
        <f t="shared" si="40"/>
        <v>0.13697076617706649</v>
      </c>
      <c r="F265" s="140">
        <f t="shared" si="40"/>
        <v>1.3961970858898942E-2</v>
      </c>
      <c r="G265" s="143">
        <f t="shared" si="40"/>
        <v>-6.1741411520509049E-2</v>
      </c>
      <c r="H265" s="143">
        <f t="shared" si="40"/>
        <v>5.2690468330504725E-2</v>
      </c>
      <c r="I265" s="138">
        <f t="shared" si="40"/>
        <v>0.23464580193974194</v>
      </c>
      <c r="J265" s="140">
        <f t="shared" si="40"/>
        <v>0.23765776676440131</v>
      </c>
      <c r="K265" s="143">
        <f t="shared" si="40"/>
        <v>0.5076222359253304</v>
      </c>
      <c r="L265" s="140">
        <f t="shared" si="40"/>
        <v>0.23390356340715179</v>
      </c>
      <c r="M265" s="143">
        <f t="shared" si="40"/>
        <v>0.26529652082631139</v>
      </c>
      <c r="N265" s="143">
        <f t="shared" si="40"/>
        <v>0.19354968311106857</v>
      </c>
      <c r="O265" s="138">
        <f t="shared" si="40"/>
        <v>0.22808578277034752</v>
      </c>
      <c r="P265" s="136">
        <f t="shared" si="40"/>
        <v>0.43265819229786784</v>
      </c>
      <c r="Q265" s="138">
        <f t="shared" si="40"/>
        <v>0.19979001923707318</v>
      </c>
      <c r="R265" s="136">
        <f t="shared" si="40"/>
        <v>0.23276671659861958</v>
      </c>
      <c r="S265" s="136">
        <f t="shared" si="40"/>
        <v>0.16294015999298628</v>
      </c>
      <c r="T265" s="122"/>
      <c r="U265" s="104"/>
    </row>
    <row r="266" spans="1:21" hidden="1">
      <c r="T266" s="122"/>
      <c r="U266" s="104"/>
    </row>
    <row r="267" spans="1:21" hidden="1">
      <c r="T267" s="122"/>
      <c r="U267" s="104"/>
    </row>
    <row r="268" spans="1:21" hidden="1">
      <c r="T268" s="122"/>
      <c r="U268" s="104"/>
    </row>
    <row r="269" spans="1:21" hidden="1">
      <c r="T269" s="122"/>
      <c r="U269" s="104"/>
    </row>
    <row r="270" spans="1:21">
      <c r="T270" s="122"/>
      <c r="U270" s="104"/>
    </row>
    <row r="271" spans="1:21">
      <c r="D271" s="144"/>
      <c r="E271" s="144"/>
      <c r="F271" s="144"/>
      <c r="G271" s="144"/>
      <c r="H271" s="144"/>
      <c r="T271" s="122"/>
      <c r="U271" s="104"/>
    </row>
    <row r="272" spans="1:21">
      <c r="B272" s="412"/>
      <c r="C272" s="412"/>
      <c r="D272" s="412"/>
      <c r="E272" s="412"/>
      <c r="F272" s="412"/>
      <c r="G272" s="412"/>
      <c r="H272" s="412"/>
      <c r="T272" s="122"/>
      <c r="U272" s="104"/>
    </row>
    <row r="273" spans="2:21"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  <c r="T273" s="122"/>
      <c r="U273" s="104"/>
    </row>
    <row r="274" spans="2:21">
      <c r="B274" s="412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T274" s="122"/>
      <c r="U274" s="104"/>
    </row>
    <row r="275" spans="2:21">
      <c r="B275" s="412"/>
      <c r="G275" s="145"/>
      <c r="H275" s="145"/>
      <c r="I275" s="145"/>
      <c r="J275" s="145"/>
      <c r="K275" s="145"/>
      <c r="L275" s="145"/>
      <c r="M275" s="145"/>
      <c r="N275" s="145"/>
      <c r="O275" s="145"/>
      <c r="P275" s="145"/>
      <c r="Q275" s="145"/>
      <c r="T275" s="122"/>
      <c r="U275" s="104"/>
    </row>
    <row r="276" spans="2:21">
      <c r="B276" s="412"/>
      <c r="G276" s="145"/>
      <c r="H276" s="145"/>
      <c r="I276" s="145"/>
      <c r="J276" s="145"/>
      <c r="K276" s="145"/>
      <c r="L276" s="145"/>
      <c r="M276" s="145"/>
      <c r="N276" s="145"/>
      <c r="O276" s="145"/>
      <c r="P276" s="145"/>
      <c r="Q276" s="145"/>
      <c r="T276" s="122"/>
      <c r="U276" s="104"/>
    </row>
    <row r="277" spans="2:21">
      <c r="B277" s="412"/>
      <c r="G277" s="145"/>
      <c r="H277" s="145"/>
      <c r="I277" s="145"/>
      <c r="J277" s="145"/>
      <c r="K277" s="145"/>
      <c r="L277" s="145"/>
      <c r="M277" s="145"/>
      <c r="N277" s="145"/>
      <c r="O277" s="145"/>
      <c r="P277" s="145"/>
      <c r="Q277" s="145"/>
      <c r="T277" s="122"/>
      <c r="U277" s="104"/>
    </row>
    <row r="278" spans="2:21">
      <c r="B278" s="412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T278" s="122"/>
      <c r="U278" s="104"/>
    </row>
    <row r="279" spans="2:21">
      <c r="B279" s="412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  <c r="T279" s="122"/>
      <c r="U279" s="104"/>
    </row>
    <row r="280" spans="2:21">
      <c r="B280" s="412"/>
      <c r="T280" s="122"/>
      <c r="U280" s="104"/>
    </row>
    <row r="281" spans="2:21">
      <c r="B281" s="412"/>
      <c r="T281" s="122"/>
      <c r="U281" s="104"/>
    </row>
    <row r="282" spans="2:21">
      <c r="T282" s="122"/>
      <c r="U282" s="104"/>
    </row>
    <row r="283" spans="2:21">
      <c r="T283" s="122"/>
      <c r="U283" s="104"/>
    </row>
    <row r="284" spans="2:21">
      <c r="T284" s="122"/>
      <c r="U284" s="104"/>
    </row>
    <row r="285" spans="2:21">
      <c r="T285" s="122"/>
      <c r="U285" s="104"/>
    </row>
    <row r="286" spans="2:21">
      <c r="T286" s="122"/>
      <c r="U286" s="104"/>
    </row>
    <row r="287" spans="2:21">
      <c r="F287" s="145"/>
      <c r="G287" s="145"/>
      <c r="H287" s="146"/>
      <c r="I287" s="145"/>
      <c r="J287" s="146"/>
      <c r="K287" s="145"/>
      <c r="L287" s="145"/>
      <c r="M287" s="146"/>
      <c r="T287" s="122"/>
      <c r="U287" s="104"/>
    </row>
    <row r="288" spans="2:21">
      <c r="F288" s="145"/>
      <c r="G288" s="145"/>
      <c r="H288" s="146"/>
      <c r="I288" s="145"/>
      <c r="J288" s="146"/>
      <c r="K288" s="145"/>
      <c r="L288" s="145"/>
      <c r="M288" s="146"/>
      <c r="T288" s="122"/>
      <c r="U288" s="104"/>
    </row>
    <row r="289" spans="6:21">
      <c r="F289" s="145"/>
      <c r="G289" s="145"/>
      <c r="H289" s="146"/>
      <c r="I289" s="145"/>
      <c r="J289" s="146"/>
      <c r="K289" s="145"/>
      <c r="L289" s="145"/>
      <c r="M289" s="146"/>
      <c r="T289" s="122"/>
      <c r="U289" s="104"/>
    </row>
    <row r="290" spans="6:21">
      <c r="F290" s="145"/>
      <c r="G290" s="145"/>
      <c r="H290" s="146"/>
      <c r="I290" s="145"/>
      <c r="J290" s="146"/>
      <c r="K290" s="145"/>
      <c r="L290" s="145"/>
      <c r="M290" s="146"/>
      <c r="T290" s="122"/>
      <c r="U290" s="104"/>
    </row>
    <row r="291" spans="6:21">
      <c r="F291" s="145"/>
      <c r="G291" s="145"/>
      <c r="H291" s="146"/>
      <c r="I291" s="145"/>
      <c r="J291" s="146"/>
      <c r="K291" s="145"/>
      <c r="L291" s="145"/>
      <c r="M291" s="146"/>
      <c r="T291" s="122"/>
      <c r="U291" s="104"/>
    </row>
    <row r="292" spans="6:21">
      <c r="F292" s="145"/>
      <c r="G292" s="145"/>
      <c r="H292" s="146"/>
      <c r="I292" s="145"/>
      <c r="J292" s="146"/>
      <c r="K292" s="145"/>
      <c r="L292" s="145"/>
      <c r="M292" s="146"/>
      <c r="T292" s="122"/>
      <c r="U292" s="104"/>
    </row>
    <row r="293" spans="6:21">
      <c r="F293" s="145"/>
      <c r="G293" s="145"/>
      <c r="H293" s="146"/>
      <c r="I293" s="145"/>
      <c r="J293" s="146"/>
      <c r="K293" s="145"/>
      <c r="L293" s="145"/>
      <c r="M293" s="146"/>
      <c r="T293" s="122"/>
      <c r="U293" s="104"/>
    </row>
    <row r="294" spans="6:21">
      <c r="T294" s="122"/>
      <c r="U294" s="104"/>
    </row>
    <row r="295" spans="6:21">
      <c r="T295" s="122"/>
      <c r="U295" s="104"/>
    </row>
    <row r="296" spans="6:21">
      <c r="T296" s="122"/>
      <c r="U296" s="104"/>
    </row>
    <row r="297" spans="6:21">
      <c r="T297" s="122"/>
      <c r="U297" s="104"/>
    </row>
    <row r="298" spans="6:21">
      <c r="F298" s="145"/>
      <c r="G298" s="145"/>
      <c r="H298" s="146"/>
      <c r="I298" s="145"/>
      <c r="T298" s="122"/>
      <c r="U298" s="104"/>
    </row>
    <row r="299" spans="6:21">
      <c r="F299" s="145"/>
      <c r="G299" s="145"/>
      <c r="H299" s="146"/>
      <c r="I299" s="145"/>
      <c r="T299" s="122"/>
      <c r="U299" s="104"/>
    </row>
    <row r="300" spans="6:21">
      <c r="F300" s="145"/>
      <c r="G300" s="145"/>
      <c r="H300" s="146"/>
      <c r="I300" s="145"/>
      <c r="T300" s="122"/>
      <c r="U300" s="104"/>
    </row>
    <row r="301" spans="6:21">
      <c r="F301" s="145"/>
      <c r="G301" s="145"/>
      <c r="H301" s="146"/>
      <c r="I301" s="145"/>
      <c r="T301" s="122"/>
      <c r="U301" s="104"/>
    </row>
    <row r="302" spans="6:21">
      <c r="F302" s="145"/>
      <c r="G302" s="145"/>
      <c r="H302" s="146"/>
      <c r="I302" s="145"/>
      <c r="T302" s="122"/>
      <c r="U302" s="104"/>
    </row>
    <row r="303" spans="6:21">
      <c r="F303" s="145"/>
      <c r="G303" s="145"/>
      <c r="H303" s="146"/>
      <c r="I303" s="145"/>
      <c r="T303" s="122"/>
      <c r="U303" s="104"/>
    </row>
    <row r="304" spans="6:21">
      <c r="F304" s="145"/>
      <c r="G304" s="145"/>
      <c r="H304" s="146"/>
      <c r="I304" s="145"/>
      <c r="J304" s="146"/>
      <c r="T304" s="122"/>
      <c r="U304" s="104"/>
    </row>
    <row r="305" spans="6:21">
      <c r="F305" s="145"/>
      <c r="G305" s="145"/>
      <c r="H305" s="146"/>
      <c r="I305" s="145"/>
      <c r="J305" s="146"/>
      <c r="T305" s="122"/>
      <c r="U305" s="104"/>
    </row>
    <row r="306" spans="6:21">
      <c r="F306" s="145"/>
      <c r="G306" s="145"/>
      <c r="H306" s="146"/>
      <c r="I306" s="145"/>
      <c r="J306" s="146"/>
      <c r="T306" s="122"/>
      <c r="U306" s="104"/>
    </row>
    <row r="307" spans="6:21">
      <c r="F307" s="145"/>
      <c r="G307" s="145"/>
      <c r="H307" s="146"/>
      <c r="I307" s="145"/>
      <c r="J307" s="146"/>
      <c r="T307" s="122"/>
      <c r="U307" s="104"/>
    </row>
    <row r="308" spans="6:21">
      <c r="T308" s="122"/>
      <c r="U308" s="104"/>
    </row>
    <row r="309" spans="6:21">
      <c r="T309" s="122"/>
      <c r="U309" s="104"/>
    </row>
    <row r="310" spans="6:21">
      <c r="T310" s="122"/>
      <c r="U310" s="104"/>
    </row>
    <row r="311" spans="6:21">
      <c r="T311" s="122"/>
      <c r="U311" s="104"/>
    </row>
    <row r="312" spans="6:21">
      <c r="T312" s="122"/>
      <c r="U312" s="104"/>
    </row>
    <row r="313" spans="6:21">
      <c r="T313" s="122"/>
      <c r="U313" s="104"/>
    </row>
    <row r="314" spans="6:21">
      <c r="T314" s="122"/>
      <c r="U314" s="104"/>
    </row>
    <row r="315" spans="6:21">
      <c r="T315" s="122"/>
      <c r="U315" s="104"/>
    </row>
    <row r="316" spans="6:21">
      <c r="T316" s="122"/>
      <c r="U316" s="104"/>
    </row>
    <row r="317" spans="6:21">
      <c r="T317" s="122"/>
      <c r="U317" s="104"/>
    </row>
  </sheetData>
  <mergeCells count="3">
    <mergeCell ref="A1:U1"/>
    <mergeCell ref="U3:U5"/>
    <mergeCell ref="A242:S242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2020-12-04T00:42:48Z</cp:lastPrinted>
  <dcterms:created xsi:type="dcterms:W3CDTF">2015-03-05T07:20:42Z</dcterms:created>
  <dcterms:modified xsi:type="dcterms:W3CDTF">2021-01-07T04:42:28Z</dcterms:modified>
</cp:coreProperties>
</file>