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05" yWindow="105" windowWidth="18975" windowHeight="11805"/>
  </bookViews>
  <sheets>
    <sheet name="수주통계" sheetId="3" r:id="rId1"/>
  </sheets>
  <definedNames>
    <definedName name="_xlnm.Print_Area" localSheetId="0">수주통계!$A$1:$U$211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B196" i="3" l="1"/>
  <c r="C192" i="3"/>
  <c r="C191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P191" i="3"/>
  <c r="Q191" i="3"/>
  <c r="R191" i="3"/>
  <c r="S191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P192" i="3"/>
  <c r="Q192" i="3"/>
  <c r="R192" i="3"/>
  <c r="S192" i="3"/>
  <c r="C193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P193" i="3"/>
  <c r="Q193" i="3"/>
  <c r="R193" i="3"/>
  <c r="S193" i="3"/>
  <c r="B193" i="3"/>
  <c r="B192" i="3"/>
  <c r="B191" i="3"/>
  <c r="J188" i="3"/>
  <c r="J187" i="3"/>
  <c r="J186" i="3"/>
  <c r="C186" i="3"/>
  <c r="D186" i="3"/>
  <c r="E186" i="3"/>
  <c r="F186" i="3"/>
  <c r="G186" i="3"/>
  <c r="H186" i="3"/>
  <c r="I186" i="3"/>
  <c r="K186" i="3"/>
  <c r="L186" i="3"/>
  <c r="M186" i="3"/>
  <c r="N186" i="3"/>
  <c r="O186" i="3"/>
  <c r="P186" i="3"/>
  <c r="Q186" i="3"/>
  <c r="R186" i="3"/>
  <c r="S186" i="3"/>
  <c r="C187" i="3"/>
  <c r="D187" i="3"/>
  <c r="E187" i="3"/>
  <c r="F187" i="3"/>
  <c r="G187" i="3"/>
  <c r="H187" i="3"/>
  <c r="I187" i="3"/>
  <c r="K187" i="3"/>
  <c r="L187" i="3"/>
  <c r="M187" i="3"/>
  <c r="N187" i="3"/>
  <c r="O187" i="3"/>
  <c r="P187" i="3"/>
  <c r="Q187" i="3"/>
  <c r="R187" i="3"/>
  <c r="S187" i="3"/>
  <c r="C188" i="3"/>
  <c r="D188" i="3"/>
  <c r="E188" i="3"/>
  <c r="F188" i="3"/>
  <c r="G188" i="3"/>
  <c r="H188" i="3"/>
  <c r="I188" i="3"/>
  <c r="K188" i="3"/>
  <c r="L188" i="3"/>
  <c r="M188" i="3"/>
  <c r="N188" i="3"/>
  <c r="O188" i="3"/>
  <c r="P188" i="3"/>
  <c r="Q188" i="3"/>
  <c r="R188" i="3"/>
  <c r="S188" i="3"/>
  <c r="B188" i="3"/>
  <c r="B187" i="3"/>
  <c r="B186" i="3"/>
  <c r="G220" i="3" l="1"/>
  <c r="H220" i="3"/>
  <c r="I220" i="3"/>
  <c r="J220" i="3"/>
  <c r="K220" i="3"/>
  <c r="L220" i="3"/>
  <c r="M220" i="3"/>
  <c r="N220" i="3"/>
  <c r="O220" i="3"/>
  <c r="P220" i="3"/>
  <c r="Q220" i="3"/>
  <c r="R220" i="3"/>
  <c r="S220" i="3"/>
  <c r="G219" i="3"/>
  <c r="H219" i="3"/>
  <c r="I219" i="3"/>
  <c r="J219" i="3"/>
  <c r="K219" i="3"/>
  <c r="L219" i="3"/>
  <c r="M219" i="3"/>
  <c r="N219" i="3"/>
  <c r="O219" i="3"/>
  <c r="P219" i="3"/>
  <c r="Q219" i="3"/>
  <c r="R219" i="3"/>
  <c r="S219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B197" i="3" l="1"/>
  <c r="J279" i="3" l="1"/>
  <c r="J280" i="3"/>
  <c r="J281" i="3"/>
  <c r="J278" i="3"/>
  <c r="H273" i="3"/>
  <c r="H274" i="3"/>
  <c r="H275" i="3"/>
  <c r="H276" i="3"/>
  <c r="H277" i="3"/>
  <c r="H278" i="3"/>
  <c r="H279" i="3"/>
  <c r="H280" i="3"/>
  <c r="H281" i="3"/>
  <c r="H272" i="3"/>
  <c r="H262" i="3"/>
  <c r="H263" i="3"/>
  <c r="H264" i="3"/>
  <c r="H265" i="3"/>
  <c r="H266" i="3"/>
  <c r="H267" i="3"/>
  <c r="J262" i="3"/>
  <c r="J263" i="3"/>
  <c r="J264" i="3"/>
  <c r="J265" i="3"/>
  <c r="J266" i="3"/>
  <c r="J267" i="3"/>
  <c r="M262" i="3"/>
  <c r="M263" i="3"/>
  <c r="M264" i="3"/>
  <c r="M265" i="3"/>
  <c r="M266" i="3"/>
  <c r="M267" i="3"/>
  <c r="M261" i="3"/>
  <c r="J261" i="3"/>
  <c r="H261" i="3"/>
  <c r="H252" i="3" l="1"/>
  <c r="I252" i="3"/>
  <c r="J252" i="3"/>
  <c r="K252" i="3"/>
  <c r="L252" i="3"/>
  <c r="M252" i="3"/>
  <c r="N252" i="3"/>
  <c r="O252" i="3"/>
  <c r="P252" i="3"/>
  <c r="Q252" i="3"/>
  <c r="H253" i="3"/>
  <c r="I253" i="3"/>
  <c r="J253" i="3"/>
  <c r="K253" i="3"/>
  <c r="L253" i="3"/>
  <c r="M253" i="3"/>
  <c r="N253" i="3"/>
  <c r="O253" i="3"/>
  <c r="P253" i="3"/>
  <c r="Q253" i="3"/>
  <c r="G253" i="3"/>
  <c r="G252" i="3"/>
  <c r="H248" i="3"/>
  <c r="I248" i="3"/>
  <c r="J248" i="3"/>
  <c r="K248" i="3"/>
  <c r="L248" i="3"/>
  <c r="M248" i="3"/>
  <c r="N248" i="3"/>
  <c r="O248" i="3"/>
  <c r="P248" i="3"/>
  <c r="Q248" i="3"/>
  <c r="H247" i="3"/>
  <c r="I247" i="3"/>
  <c r="J247" i="3"/>
  <c r="K247" i="3"/>
  <c r="L247" i="3"/>
  <c r="M247" i="3"/>
  <c r="N247" i="3"/>
  <c r="O247" i="3"/>
  <c r="P247" i="3"/>
  <c r="Q247" i="3"/>
  <c r="G248" i="3"/>
  <c r="G247" i="3"/>
  <c r="T191" i="3" l="1"/>
  <c r="U191" i="3"/>
  <c r="C196" i="3" l="1"/>
  <c r="T186" i="3"/>
  <c r="U186" i="3"/>
  <c r="T187" i="3" l="1"/>
  <c r="U187" i="3"/>
  <c r="U193" i="3" l="1"/>
  <c r="U192" i="3"/>
  <c r="C175" i="3" l="1"/>
  <c r="C194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4" i="3" l="1"/>
  <c r="S198" i="3" s="1"/>
  <c r="R194" i="3"/>
  <c r="R198" i="3" s="1"/>
  <c r="Q194" i="3"/>
  <c r="Q198" i="3" s="1"/>
  <c r="P194" i="3"/>
  <c r="P198" i="3" s="1"/>
  <c r="O194" i="3"/>
  <c r="O198" i="3" s="1"/>
  <c r="N194" i="3"/>
  <c r="N198" i="3" s="1"/>
  <c r="M194" i="3"/>
  <c r="M198" i="3" s="1"/>
  <c r="L194" i="3"/>
  <c r="L198" i="3" s="1"/>
  <c r="K194" i="3"/>
  <c r="K198" i="3" s="1"/>
  <c r="J194" i="3"/>
  <c r="J198" i="3" s="1"/>
  <c r="I194" i="3"/>
  <c r="I198" i="3" s="1"/>
  <c r="H194" i="3"/>
  <c r="H198" i="3" s="1"/>
  <c r="G194" i="3"/>
  <c r="G198" i="3" s="1"/>
  <c r="F194" i="3"/>
  <c r="F198" i="3" s="1"/>
  <c r="E194" i="3"/>
  <c r="E198" i="3" s="1"/>
  <c r="D194" i="3"/>
  <c r="D198" i="3" s="1"/>
  <c r="C198" i="3"/>
  <c r="B194" i="3"/>
  <c r="B198" i="3" s="1"/>
  <c r="S208" i="3" l="1"/>
  <c r="R208" i="3"/>
  <c r="Q208" i="3"/>
  <c r="P208" i="3"/>
  <c r="O208" i="3"/>
  <c r="N208" i="3"/>
  <c r="M208" i="3"/>
  <c r="L208" i="3"/>
  <c r="K208" i="3"/>
  <c r="J208" i="3"/>
  <c r="I208" i="3"/>
  <c r="H208" i="3"/>
  <c r="G208" i="3"/>
  <c r="F208" i="3"/>
  <c r="E208" i="3"/>
  <c r="D208" i="3"/>
  <c r="C208" i="3"/>
  <c r="B208" i="3"/>
  <c r="B210" i="3" l="1"/>
  <c r="B211" i="3" s="1"/>
  <c r="D210" i="3"/>
  <c r="D211" i="3" s="1"/>
  <c r="F210" i="3"/>
  <c r="F211" i="3" s="1"/>
  <c r="H210" i="3"/>
  <c r="H211" i="3" s="1"/>
  <c r="J210" i="3"/>
  <c r="J211" i="3" s="1"/>
  <c r="L210" i="3"/>
  <c r="L211" i="3" s="1"/>
  <c r="N210" i="3"/>
  <c r="N211" i="3" s="1"/>
  <c r="P210" i="3"/>
  <c r="P211" i="3" s="1"/>
  <c r="R210" i="3"/>
  <c r="R211" i="3" s="1"/>
  <c r="E204" i="3"/>
  <c r="E207" i="3"/>
  <c r="E206" i="3"/>
  <c r="E205" i="3"/>
  <c r="E203" i="3"/>
  <c r="E202" i="3"/>
  <c r="E201" i="3"/>
  <c r="E200" i="3"/>
  <c r="G204" i="3"/>
  <c r="G207" i="3"/>
  <c r="G206" i="3"/>
  <c r="G205" i="3"/>
  <c r="G203" i="3"/>
  <c r="G202" i="3"/>
  <c r="G201" i="3"/>
  <c r="G200" i="3"/>
  <c r="K204" i="3"/>
  <c r="K207" i="3"/>
  <c r="K206" i="3"/>
  <c r="K205" i="3"/>
  <c r="K203" i="3"/>
  <c r="K202" i="3"/>
  <c r="K201" i="3"/>
  <c r="K200" i="3"/>
  <c r="M204" i="3"/>
  <c r="M207" i="3"/>
  <c r="M206" i="3"/>
  <c r="M205" i="3"/>
  <c r="M203" i="3"/>
  <c r="M202" i="3"/>
  <c r="M201" i="3"/>
  <c r="M200" i="3"/>
  <c r="Q204" i="3"/>
  <c r="Q207" i="3"/>
  <c r="Q206" i="3"/>
  <c r="Q205" i="3"/>
  <c r="Q203" i="3"/>
  <c r="Q202" i="3"/>
  <c r="Q201" i="3"/>
  <c r="Q200" i="3"/>
  <c r="S204" i="3"/>
  <c r="S207" i="3"/>
  <c r="S206" i="3"/>
  <c r="S205" i="3"/>
  <c r="S203" i="3"/>
  <c r="S202" i="3"/>
  <c r="S201" i="3"/>
  <c r="S200" i="3"/>
  <c r="B204" i="3"/>
  <c r="B207" i="3"/>
  <c r="B206" i="3"/>
  <c r="B205" i="3"/>
  <c r="B203" i="3"/>
  <c r="B202" i="3"/>
  <c r="B201" i="3"/>
  <c r="B200" i="3"/>
  <c r="D204" i="3"/>
  <c r="D207" i="3"/>
  <c r="D206" i="3"/>
  <c r="D205" i="3"/>
  <c r="D203" i="3"/>
  <c r="D202" i="3"/>
  <c r="D201" i="3"/>
  <c r="D200" i="3"/>
  <c r="F204" i="3"/>
  <c r="F207" i="3"/>
  <c r="F206" i="3"/>
  <c r="F205" i="3"/>
  <c r="F203" i="3"/>
  <c r="F202" i="3"/>
  <c r="F201" i="3"/>
  <c r="F200" i="3"/>
  <c r="H204" i="3"/>
  <c r="H207" i="3"/>
  <c r="H206" i="3"/>
  <c r="H205" i="3"/>
  <c r="H203" i="3"/>
  <c r="H202" i="3"/>
  <c r="H201" i="3"/>
  <c r="H200" i="3"/>
  <c r="J204" i="3"/>
  <c r="J207" i="3"/>
  <c r="J206" i="3"/>
  <c r="J205" i="3"/>
  <c r="J203" i="3"/>
  <c r="J202" i="3"/>
  <c r="J201" i="3"/>
  <c r="J200" i="3"/>
  <c r="L204" i="3"/>
  <c r="L207" i="3"/>
  <c r="L206" i="3"/>
  <c r="L205" i="3"/>
  <c r="L203" i="3"/>
  <c r="L202" i="3"/>
  <c r="L201" i="3"/>
  <c r="L200" i="3"/>
  <c r="N204" i="3"/>
  <c r="N207" i="3"/>
  <c r="N206" i="3"/>
  <c r="N205" i="3"/>
  <c r="N203" i="3"/>
  <c r="N202" i="3"/>
  <c r="N201" i="3"/>
  <c r="N200" i="3"/>
  <c r="P204" i="3"/>
  <c r="P207" i="3"/>
  <c r="P206" i="3"/>
  <c r="P205" i="3"/>
  <c r="P203" i="3"/>
  <c r="P202" i="3"/>
  <c r="P201" i="3"/>
  <c r="P200" i="3"/>
  <c r="R204" i="3"/>
  <c r="R207" i="3"/>
  <c r="R206" i="3"/>
  <c r="R205" i="3"/>
  <c r="R203" i="3"/>
  <c r="R202" i="3"/>
  <c r="R201" i="3"/>
  <c r="R200" i="3"/>
  <c r="C210" i="3"/>
  <c r="C211" i="3" s="1"/>
  <c r="E210" i="3"/>
  <c r="E211" i="3" s="1"/>
  <c r="G210" i="3"/>
  <c r="G211" i="3" s="1"/>
  <c r="I210" i="3"/>
  <c r="I211" i="3" s="1"/>
  <c r="K210" i="3"/>
  <c r="K211" i="3" s="1"/>
  <c r="M210" i="3"/>
  <c r="M211" i="3" s="1"/>
  <c r="O210" i="3"/>
  <c r="O211" i="3" s="1"/>
  <c r="Q210" i="3"/>
  <c r="Q211" i="3" s="1"/>
  <c r="S210" i="3"/>
  <c r="S211" i="3" s="1"/>
  <c r="C204" i="3"/>
  <c r="C207" i="3"/>
  <c r="C206" i="3"/>
  <c r="C205" i="3"/>
  <c r="C203" i="3"/>
  <c r="C202" i="3"/>
  <c r="C201" i="3"/>
  <c r="C200" i="3"/>
  <c r="I204" i="3"/>
  <c r="I207" i="3"/>
  <c r="I206" i="3"/>
  <c r="I205" i="3"/>
  <c r="I203" i="3"/>
  <c r="I202" i="3"/>
  <c r="I201" i="3"/>
  <c r="I200" i="3"/>
  <c r="O204" i="3"/>
  <c r="O207" i="3"/>
  <c r="O206" i="3"/>
  <c r="O205" i="3"/>
  <c r="O203" i="3"/>
  <c r="O202" i="3"/>
  <c r="O201" i="3"/>
  <c r="O200" i="3"/>
  <c r="C197" i="3"/>
  <c r="T188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3" i="3"/>
  <c r="T192" i="3"/>
  <c r="S196" i="3"/>
  <c r="R197" i="3"/>
  <c r="Q196" i="3"/>
  <c r="P197" i="3"/>
  <c r="O196" i="3"/>
  <c r="N197" i="3"/>
  <c r="M196" i="3"/>
  <c r="L197" i="3"/>
  <c r="K196" i="3"/>
  <c r="J197" i="3"/>
  <c r="I196" i="3"/>
  <c r="H197" i="3"/>
  <c r="G196" i="3"/>
  <c r="F197" i="3"/>
  <c r="E196" i="3"/>
  <c r="D197" i="3"/>
  <c r="T196" i="3" l="1"/>
  <c r="D196" i="3"/>
  <c r="F196" i="3"/>
  <c r="H196" i="3"/>
  <c r="J196" i="3"/>
  <c r="L196" i="3"/>
  <c r="N196" i="3"/>
  <c r="P196" i="3"/>
  <c r="R196" i="3"/>
  <c r="E197" i="3"/>
  <c r="G197" i="3"/>
  <c r="I197" i="3"/>
  <c r="K197" i="3"/>
  <c r="M197" i="3"/>
  <c r="O197" i="3"/>
  <c r="Q197" i="3"/>
  <c r="S197" i="3"/>
  <c r="T197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8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7" i="3" l="1"/>
  <c r="U196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<sst xmlns="http://schemas.openxmlformats.org/spreadsheetml/2006/main" count="338" uniqueCount="260">
  <si>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</si>
  <si>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</si>
  <si>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</si>
  <si>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</si>
  <si>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</si>
  <si>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</si>
  <si>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</si>
  <si>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</si>
  <si>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</si>
  <si>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</si>
  <si>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</si>
  <si>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</si>
  <si>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</si>
  <si>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</si>
  <si>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</si>
  <si>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</si>
  <si>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</si>
  <si>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</si>
  <si>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</si>
  <si>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</si>
  <si>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</si>
  <si>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</si>
  <si>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</si>
  <si>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</si>
  <si>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</si>
  <si>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</si>
  <si>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</si>
  <si>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</si>
  <si>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</si>
  <si>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</si>
  <si>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</si>
  <si>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</si>
  <si>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</si>
  <si>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</si>
  <si>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</si>
  <si>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</si>
  <si>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</si>
  <si>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</si>
  <si>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</si>
  <si>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</si>
  <si>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</si>
  <si>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</si>
  <si>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</si>
  <si>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</si>
  <si>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</si>
  <si>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</si>
  <si>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</si>
  <si>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</si>
  <si>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</si>
  <si>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</si>
  <si>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</si>
  <si>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</si>
  <si>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</si>
  <si>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</si>
  <si>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</si>
  <si>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</si>
  <si>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</si>
  <si>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</si>
  <si>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</si>
  <si>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</si>
  <si>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</si>
  <si>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</si>
  <si>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</si>
  <si>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</si>
  <si>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</si>
  <si>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</si>
  <si>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</si>
  <si>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</si>
  <si>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</si>
  <si>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</si>
  <si>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</si>
  <si>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</si>
  <si>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</si>
  <si>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</si>
  <si>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</si>
  <si>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</si>
  <si>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</si>
  <si>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</si>
  <si>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</si>
  <si>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</si>
  <si>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</si>
  <si>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</si>
  <si>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</si>
  <si>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</si>
  <si>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</si>
  <si>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</si>
  <si>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</si>
  <si>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</si>
  <si>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</si>
  <si>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</si>
  <si>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</si>
  <si>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</si>
  <si>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</si>
  <si>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</si>
  <si>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</si>
  <si>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</si>
  <si>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</si>
  <si>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</si>
  <si>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</si>
  <si>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</si>
  <si>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</si>
  <si>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</si>
  <si>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</si>
  <si>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</si>
  <si>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</si>
  <si>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</si>
  <si>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</si>
  <si>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</si>
  <si>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</si>
  <si>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</si>
  <si>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</si>
  <si>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</si>
  <si>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</si>
  <si>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</si>
  <si>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</si>
  <si>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</si>
  <si>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</si>
  <si>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</si>
  <si>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</si>
  <si>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</si>
  <si>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</si>
  <si>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</si>
  <si>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</si>
  <si>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</si>
  <si>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</si>
  <si>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</si>
  <si>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</si>
  <si>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</si>
  <si>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</si>
  <si>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</si>
  <si>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</si>
  <si>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</si>
  <si>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</si>
  <si>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</si>
  <si>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</si>
  <si>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</si>
  <si>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</si>
  <si>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</si>
  <si>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</si>
  <si>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</si>
  <si>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</si>
  <si>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</si>
  <si>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</si>
  <si>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</si>
  <si>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</si>
  <si>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</si>
  <si>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</si>
  <si>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</si>
  <si>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</si>
  <si>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</si>
  <si>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</si>
  <si>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</si>
  <si>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</si>
  <si>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</si>
  <si>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</si>
  <si>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</si>
  <si>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</si>
  <si>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</si>
  <si>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</si>
  <si>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</si>
  <si>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</si>
  <si>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</si>
  <si>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</si>
  <si>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</si>
  <si>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</si>
  <si>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</si>
  <si>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</si>
  <si>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</si>
  <si>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</si>
  <si>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</si>
  <si>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</si>
  <si>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</si>
  <si>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</si>
  <si>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</si>
  <si>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</si>
  <si>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</si>
  <si>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</si>
  <si>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</si>
  <si>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</si>
  <si>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</si>
  <si>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</si>
  <si>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</si>
  <si>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</si>
  <si>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</si>
  <si>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</si>
  <si>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</si>
  <si>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</si>
  <si>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</si>
  <si>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</si>
  <si>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</si>
  <si>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</si>
  <si>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</si>
  <si>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</si>
  <si>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</si>
  <si>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</si>
  <si>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</si>
  <si>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</si>
  <si>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</si>
  <si>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</si>
  <si>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</si>
  <si>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</si>
  <si>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</si>
  <si>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</si>
  <si>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</si>
  <si>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</si>
  <si>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</si>
  <si>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</si>
  <si>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</si>
  <si>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</si>
  <si>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</si>
  <si>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</si>
  <si>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</si>
  <si>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</si>
  <si>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2015. 8월</t>
  </si>
  <si>
    <t>2016. 8월</t>
  </si>
  <si>
    <t>‘17.8월</t>
  </si>
  <si>
    <t>실 적</t>
  </si>
  <si>
    <t>전년동기비</t>
  </si>
  <si>
    <t>‘15년동기비</t>
  </si>
  <si>
    <t>2015년 누적</t>
  </si>
  <si>
    <t>2016년 누적</t>
  </si>
  <si>
    <t>2017년 누적</t>
  </si>
  <si>
    <t>전전년동기비</t>
  </si>
  <si>
    <t>구 분</t>
  </si>
  <si>
    <t>’17.8월(A)</t>
  </si>
  <si>
    <t>전월(B)</t>
  </si>
  <si>
    <t>(A)/(B)</t>
  </si>
  <si>
    <t>전년동월(C)</t>
  </si>
  <si>
    <t>(A)/(C)</t>
  </si>
  <si>
    <t>‘17년 1~8월</t>
  </si>
  <si>
    <t>(A)</t>
  </si>
  <si>
    <t>’16년 1~8월 (B)</t>
  </si>
  <si>
    <t>수주액(억원)</t>
  </si>
  <si>
    <t>◦ 공공부문</t>
  </si>
  <si>
    <t>- 토 목</t>
  </si>
  <si>
    <t>- 건 축</t>
  </si>
  <si>
    <t>◦ 민간부문</t>
  </si>
  <si>
    <t>구 분(단위)</t>
  </si>
  <si>
    <t>전 월(B)</t>
  </si>
  <si>
    <t>◦ 건축허가면적(천㎡)</t>
  </si>
  <si>
    <t>- 주 거 용</t>
  </si>
  <si>
    <t>- 비주거용</t>
  </si>
  <si>
    <t>◦ 건축착공면적(천㎡)</t>
  </si>
  <si>
    <t>◦ 미분양주택(호)</t>
  </si>
  <si>
    <t>- 수도권</t>
  </si>
  <si>
    <t>- 지 방</t>
  </si>
  <si>
    <t>◦ 건설고용인구(천명)</t>
  </si>
  <si>
    <t>비주거</t>
  </si>
  <si>
    <t>2017년 10월 건설수주액분석</t>
    <phoneticPr fontId="13" type="noConversion"/>
  </si>
  <si>
    <t>17년 10월</t>
  </si>
  <si>
    <t>협회조사</t>
  </si>
  <si>
    <t>통계청</t>
  </si>
  <si>
    <t>억원단위</t>
  </si>
  <si>
    <t>소계</t>
  </si>
  <si>
    <t>기계설치</t>
  </si>
  <si>
    <t>주거</t>
  </si>
  <si>
    <t>17.10월 누적</t>
    <phoneticPr fontId="12" type="noConversion"/>
  </si>
  <si>
    <t>16.10월 누적</t>
    <phoneticPr fontId="12" type="noConversion"/>
  </si>
  <si>
    <t>15.10월 누적</t>
    <phoneticPr fontId="12" type="noConversion"/>
  </si>
  <si>
    <t>2017.10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</si>
</sst>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-* #,##0.0_-;\-* #,##0.0_-;_-* &quot;-&quot;??_-;_-@_-"/>
  </numFmts>
  <fonts count="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41" fontId="33" fillId="0" borderId="0" xfId="31" applyFont="1">
      <alignment vertical="center"/>
    </xf>
    <xf numFmtId="0" fontId="28" fillId="0" borderId="10" xfId="0" applyFont="1" applyFill="1" applyBorder="1">
      <alignment vertical="center"/>
    </xf>
    <xf numFmtId="177" fontId="17" fillId="0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6" fontId="16" fillId="11" borderId="1" xfId="0" applyNumberFormat="1" applyFont="1" applyFill="1" applyBorder="1">
      <alignment vertical="center"/>
    </xf>
    <xf numFmtId="0" fontId="16" fillId="11" borderId="0" xfId="0" applyFont="1" applyFill="1">
      <alignment vertical="center"/>
    </xf>
    <xf numFmtId="41" fontId="16" fillId="11" borderId="0" xfId="0" applyNumberFormat="1" applyFont="1" applyFill="1">
      <alignment vertical="center"/>
    </xf>
    <xf numFmtId="183" fontId="0" fillId="0" borderId="0" xfId="0" applyNumberFormat="1">
      <alignment vertical="center"/>
    </xf>
    <xf numFmtId="176" fontId="16" fillId="0" borderId="1" xfId="0" applyNumberFormat="1" applyFont="1" applyFill="1" applyBorder="1">
      <alignment vertical="center"/>
    </xf>
    <xf numFmtId="0" fontId="22" fillId="0" borderId="0" xfId="0" applyFont="1" applyFill="1">
      <alignment vertical="center"/>
    </xf>
    <xf numFmtId="49" fontId="7" fillId="11" borderId="1" xfId="5" applyNumberFormat="1" applyFont="1" applyFill="1" applyBorder="1" applyAlignment="1">
      <alignment horizontal="center"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  <xf numFmtId="0" fontId="7" fillId="11" borderId="1" xfId="5" applyNumberFormat="1" applyFont="1" applyFill="1" applyBorder="1" applyAlignment="1">
      <alignment horizontal="center" vertical="center"/>
    </xf>
    <xf numFmtId="176" fontId="14" fillId="11" borderId="1" xfId="0" applyNumberFormat="1" applyFont="1" applyFill="1" applyBorder="1" applyAlignment="1">
      <alignment horizontal="right" vertical="center"/>
    </xf>
    <xf numFmtId="41" fontId="7" fillId="11" borderId="6" xfId="5" applyFont="1" applyFill="1" applyBorder="1" applyAlignment="1">
      <alignment horizontal="right"/>
    </xf>
    <xf numFmtId="41" fontId="7" fillId="11" borderId="1" xfId="5" applyFont="1" applyFill="1" applyBorder="1" applyAlignment="1">
      <alignment horizontal="right"/>
    </xf>
    <xf numFmtId="178" fontId="7" fillId="11" borderId="1" xfId="5" applyNumberFormat="1" applyFont="1" applyFill="1" applyBorder="1" applyAlignment="1">
      <alignment horizontal="right"/>
    </xf>
    <xf numFmtId="0" fontId="14" fillId="11" borderId="0" xfId="0" applyFont="1" applyFill="1">
      <alignment vertical="center"/>
    </xf>
    <xf numFmtId="41" fontId="14" fillId="11" borderId="0" xfId="0" applyNumberFormat="1" applyFont="1" applyFill="1">
      <alignment vertical="center"/>
    </xf>
    <xf numFmtId="176" fontId="14" fillId="11" borderId="1" xfId="0" applyNumberFormat="1" applyFont="1" applyFill="1" applyBorder="1">
      <alignment vertical="center"/>
    </xf>
    <xf numFmtId="0" fontId="22" fillId="11" borderId="0" xfId="0" applyFont="1" applyFill="1">
      <alignment vertical="center"/>
    </xf>
    <xf numFmtId="177" fontId="11" fillId="11" borderId="1" xfId="0" applyNumberFormat="1" applyFont="1" applyFill="1" applyBorder="1">
      <alignment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81"/>
  <sheetViews>
    <sheetView tabSelected="1" view="pageBreakPreview" zoomScaleNormal="100" zoomScaleSheetLayoutView="100" workbookViewId="0">
      <pane ySplit="5" topLeftCell="A155" activePane="bottomLeft" state="frozen"/>
      <selection pane="bottomLeft" activeCell="C163" sqref="C163"/>
    </sheetView>
  </sheetViews>
  <sheetFormatPr defaultRowHeight="16.5"/>
  <cols>
    <col min="1" max="1" width="17" customWidth="1"/>
    <col min="2" max="2" width="21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77" t="s">
        <v>248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7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4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5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76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idden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hidden="1" customHeight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hidden="1" customHeight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hidden="1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hidden="1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 thickTop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72">
        <v>111.2</v>
      </c>
      <c r="U158" s="188">
        <f t="shared" si="2"/>
        <v>183519.54656681206</v>
      </c>
    </row>
    <row r="159" spans="1:25" s="283" customFormat="1" ht="18" customHeight="1">
      <c r="A159" s="278" t="s">
        <v>175</v>
      </c>
      <c r="B159" s="285">
        <v>119967</v>
      </c>
      <c r="C159" s="285">
        <v>27953</v>
      </c>
      <c r="D159" s="285">
        <v>18362</v>
      </c>
      <c r="E159" s="285">
        <v>3467</v>
      </c>
      <c r="F159" s="285">
        <v>9592</v>
      </c>
      <c r="G159" s="285">
        <v>2260</v>
      </c>
      <c r="H159" s="285">
        <v>7332</v>
      </c>
      <c r="I159" s="285">
        <v>92014</v>
      </c>
      <c r="J159" s="285">
        <v>6292</v>
      </c>
      <c r="K159" s="285">
        <v>1451</v>
      </c>
      <c r="L159" s="285">
        <v>85722</v>
      </c>
      <c r="M159" s="285">
        <v>63063</v>
      </c>
      <c r="N159" s="285">
        <v>22659</v>
      </c>
      <c r="O159" s="285">
        <v>24653</v>
      </c>
      <c r="P159" s="285">
        <v>4919</v>
      </c>
      <c r="Q159" s="285">
        <v>95314</v>
      </c>
      <c r="R159" s="285">
        <v>65323</v>
      </c>
      <c r="S159" s="285">
        <v>29990</v>
      </c>
      <c r="T159" s="286"/>
      <c r="U159" s="287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160" customFormat="1" ht="18" customHeight="1">
      <c r="A171" s="161" t="s">
        <v>205</v>
      </c>
      <c r="B171" s="229">
        <v>132506.74182587379</v>
      </c>
      <c r="C171" s="230">
        <v>30405.59</v>
      </c>
      <c r="D171" s="231">
        <v>16204.34</v>
      </c>
      <c r="E171" s="230">
        <v>58.26</v>
      </c>
      <c r="F171" s="230">
        <v>14201.25</v>
      </c>
      <c r="G171" s="230">
        <v>2898.57</v>
      </c>
      <c r="H171" s="230">
        <v>11302.68</v>
      </c>
      <c r="I171" s="230">
        <v>102101.15182587378</v>
      </c>
      <c r="J171" s="230">
        <v>9434.5732353187577</v>
      </c>
      <c r="K171" s="230">
        <v>0</v>
      </c>
      <c r="L171" s="230">
        <v>92666.578590555029</v>
      </c>
      <c r="M171" s="230">
        <v>71603.624879877068</v>
      </c>
      <c r="N171" s="230">
        <v>21062.95371067795</v>
      </c>
      <c r="O171" s="232">
        <v>25638.91323531876</v>
      </c>
      <c r="P171" s="232">
        <v>58.26</v>
      </c>
      <c r="Q171" s="232">
        <v>106867.82859055503</v>
      </c>
      <c r="R171" s="232">
        <v>74502.194879877075</v>
      </c>
      <c r="S171" s="232">
        <v>32365.63371067795</v>
      </c>
      <c r="T171" s="263"/>
      <c r="U171" s="264"/>
      <c r="Y171" s="175"/>
    </row>
    <row r="172" spans="1:25" s="283" customFormat="1" ht="18" customHeight="1">
      <c r="A172" s="278" t="s">
        <v>206</v>
      </c>
      <c r="B172" s="279">
        <v>168155.86559022707</v>
      </c>
      <c r="C172" s="280">
        <v>38841.589999999997</v>
      </c>
      <c r="D172" s="281">
        <v>29453.17</v>
      </c>
      <c r="E172" s="280">
        <v>1361.1</v>
      </c>
      <c r="F172" s="280">
        <v>9388.42</v>
      </c>
      <c r="G172" s="280">
        <v>2528.4</v>
      </c>
      <c r="H172" s="280">
        <v>6860.02</v>
      </c>
      <c r="I172" s="280">
        <v>129314.27559022707</v>
      </c>
      <c r="J172" s="280">
        <v>7469.4033823992058</v>
      </c>
      <c r="K172" s="280">
        <v>2402.89</v>
      </c>
      <c r="L172" s="280">
        <v>121844.87220782787</v>
      </c>
      <c r="M172" s="280">
        <v>76098.300985062699</v>
      </c>
      <c r="N172" s="280">
        <v>45746.571222765167</v>
      </c>
      <c r="O172" s="282">
        <v>36922.573382399205</v>
      </c>
      <c r="P172" s="282">
        <v>3763.99</v>
      </c>
      <c r="Q172" s="282">
        <v>131233.29220782788</v>
      </c>
      <c r="R172" s="282">
        <v>78626.700985062693</v>
      </c>
      <c r="S172" s="282">
        <v>52606.591222765164</v>
      </c>
      <c r="T172" s="258"/>
      <c r="U172" s="259"/>
      <c r="Y172" s="284"/>
    </row>
    <row r="173" spans="1:25" s="163" customFormat="1" ht="18" customHeight="1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>
      <c r="A174" s="161" t="s">
        <v>208</v>
      </c>
      <c r="B174" s="255">
        <v>222009.90099150129</v>
      </c>
      <c r="C174" s="256">
        <v>86333.41</v>
      </c>
      <c r="D174" s="257">
        <v>48557.59</v>
      </c>
      <c r="E174" s="256">
        <v>2691.28</v>
      </c>
      <c r="F174" s="256">
        <v>37775.82</v>
      </c>
      <c r="G174" s="256">
        <v>20869.509999999998</v>
      </c>
      <c r="H174" s="256">
        <v>16906.310000000001</v>
      </c>
      <c r="I174" s="256">
        <v>135676.49099150128</v>
      </c>
      <c r="J174" s="256">
        <v>9380.3349945277114</v>
      </c>
      <c r="K174" s="256">
        <v>5183.4799999999996</v>
      </c>
      <c r="L174" s="256">
        <v>126296.15599697357</v>
      </c>
      <c r="M174" s="256">
        <v>64733.935477132967</v>
      </c>
      <c r="N174" s="256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58">
        <v>109.85471669665</v>
      </c>
      <c r="U174" s="259"/>
      <c r="Y174" s="197"/>
    </row>
    <row r="175" spans="1:25" s="163" customFormat="1" ht="18" customHeight="1">
      <c r="A175" s="252" t="s">
        <v>209</v>
      </c>
      <c r="B175" s="253">
        <f>SUM(B163:B174)</f>
        <v>1648757.1454288536</v>
      </c>
      <c r="C175" s="253">
        <f t="shared" ref="C175:S175" si="8">SUM(C163:C174)</f>
        <v>474105.65311692003</v>
      </c>
      <c r="D175" s="253">
        <f t="shared" si="8"/>
        <v>272513.09569891996</v>
      </c>
      <c r="E175" s="253">
        <f t="shared" si="8"/>
        <v>16539.27</v>
      </c>
      <c r="F175" s="253">
        <f t="shared" si="8"/>
        <v>201592.55741800001</v>
      </c>
      <c r="G175" s="253">
        <f t="shared" si="8"/>
        <v>89838.36</v>
      </c>
      <c r="H175" s="253">
        <f t="shared" si="8"/>
        <v>111754.19741800001</v>
      </c>
      <c r="I175" s="253">
        <f t="shared" si="8"/>
        <v>1174651.4923119335</v>
      </c>
      <c r="J175" s="253">
        <f t="shared" si="8"/>
        <v>109445.5697807932</v>
      </c>
      <c r="K175" s="253">
        <f t="shared" si="8"/>
        <v>40446.395887407925</v>
      </c>
      <c r="L175" s="253">
        <f t="shared" si="8"/>
        <v>1065205.92253114</v>
      </c>
      <c r="M175" s="253">
        <f t="shared" si="8"/>
        <v>669633.68816707656</v>
      </c>
      <c r="N175" s="253">
        <f t="shared" si="8"/>
        <v>395572.23436406365</v>
      </c>
      <c r="O175" s="253">
        <f t="shared" si="8"/>
        <v>381958.66547971324</v>
      </c>
      <c r="P175" s="253">
        <f t="shared" si="8"/>
        <v>56985.665887407929</v>
      </c>
      <c r="Q175" s="253">
        <f t="shared" si="8"/>
        <v>1266798.4799491405</v>
      </c>
      <c r="R175" s="253">
        <f t="shared" si="8"/>
        <v>759472.04816707643</v>
      </c>
      <c r="S175" s="253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163" customFormat="1" ht="18" customHeight="1">
      <c r="A180" s="161">
        <v>2017.5</v>
      </c>
      <c r="B180" s="172">
        <v>138305</v>
      </c>
      <c r="C180" s="172">
        <v>34179</v>
      </c>
      <c r="D180" s="172">
        <v>22469</v>
      </c>
      <c r="E180" s="172">
        <v>484</v>
      </c>
      <c r="F180" s="172">
        <v>11709</v>
      </c>
      <c r="G180" s="172">
        <v>1880</v>
      </c>
      <c r="H180" s="172">
        <v>9829</v>
      </c>
      <c r="I180" s="172">
        <v>104127</v>
      </c>
      <c r="J180" s="172">
        <v>17384</v>
      </c>
      <c r="K180" s="172">
        <v>8117</v>
      </c>
      <c r="L180" s="172">
        <v>86743</v>
      </c>
      <c r="M180" s="172">
        <v>59645</v>
      </c>
      <c r="N180" s="172">
        <v>27098</v>
      </c>
      <c r="O180" s="172">
        <v>39854</v>
      </c>
      <c r="P180" s="172">
        <v>8601</v>
      </c>
      <c r="Q180" s="172">
        <v>98452</v>
      </c>
      <c r="R180" s="172">
        <v>61525</v>
      </c>
      <c r="S180" s="172">
        <v>36927</v>
      </c>
      <c r="T180" s="227"/>
      <c r="U180" s="224"/>
      <c r="Y180" s="197"/>
    </row>
    <row r="181" spans="1:25" s="163" customFormat="1" ht="18" customHeight="1">
      <c r="A181" s="161">
        <v>2017.6</v>
      </c>
      <c r="B181" s="172">
        <v>144907</v>
      </c>
      <c r="C181" s="172">
        <v>53924</v>
      </c>
      <c r="D181" s="172">
        <v>36613</v>
      </c>
      <c r="E181" s="172">
        <v>765</v>
      </c>
      <c r="F181" s="172">
        <v>17311</v>
      </c>
      <c r="G181" s="172">
        <v>6740</v>
      </c>
      <c r="H181" s="172">
        <v>10571</v>
      </c>
      <c r="I181" s="172">
        <v>90984</v>
      </c>
      <c r="J181" s="172">
        <v>3814</v>
      </c>
      <c r="K181" s="172">
        <v>1935</v>
      </c>
      <c r="L181" s="172">
        <v>87170</v>
      </c>
      <c r="M181" s="172">
        <v>54651</v>
      </c>
      <c r="N181" s="172">
        <v>32520</v>
      </c>
      <c r="O181" s="172">
        <v>40426</v>
      </c>
      <c r="P181" s="172">
        <v>2700</v>
      </c>
      <c r="Q181" s="172">
        <v>104481</v>
      </c>
      <c r="R181" s="172">
        <v>61390</v>
      </c>
      <c r="S181" s="172">
        <v>43091</v>
      </c>
      <c r="T181" s="227"/>
      <c r="U181" s="224"/>
      <c r="Y181" s="197"/>
    </row>
    <row r="182" spans="1:25" s="163" customFormat="1" ht="18" customHeight="1">
      <c r="A182" s="161">
        <v>2017.7</v>
      </c>
      <c r="B182" s="172">
        <v>97985</v>
      </c>
      <c r="C182" s="172">
        <v>26446</v>
      </c>
      <c r="D182" s="172">
        <v>16471</v>
      </c>
      <c r="E182" s="172">
        <v>725</v>
      </c>
      <c r="F182" s="172">
        <v>9975</v>
      </c>
      <c r="G182" s="172">
        <v>1931</v>
      </c>
      <c r="H182" s="172">
        <v>8044</v>
      </c>
      <c r="I182" s="172">
        <v>71539</v>
      </c>
      <c r="J182" s="172">
        <v>3497</v>
      </c>
      <c r="K182" s="172">
        <v>1718</v>
      </c>
      <c r="L182" s="172">
        <v>68042</v>
      </c>
      <c r="M182" s="172">
        <v>43831</v>
      </c>
      <c r="N182" s="172">
        <v>24211</v>
      </c>
      <c r="O182" s="172">
        <v>19968</v>
      </c>
      <c r="P182" s="172">
        <v>2443</v>
      </c>
      <c r="Q182" s="172">
        <v>78017</v>
      </c>
      <c r="R182" s="172">
        <v>45762</v>
      </c>
      <c r="S182" s="172">
        <v>32255</v>
      </c>
      <c r="T182" s="227"/>
      <c r="U182" s="224"/>
      <c r="Y182" s="197"/>
    </row>
    <row r="183" spans="1:25" s="160" customFormat="1" ht="18" customHeight="1">
      <c r="A183" s="161">
        <v>2017.8</v>
      </c>
      <c r="B183" s="172">
        <v>144577</v>
      </c>
      <c r="C183" s="172">
        <v>40024</v>
      </c>
      <c r="D183" s="172">
        <v>25864</v>
      </c>
      <c r="E183" s="172">
        <v>1548</v>
      </c>
      <c r="F183" s="172">
        <v>14161</v>
      </c>
      <c r="G183" s="172">
        <v>8497</v>
      </c>
      <c r="H183" s="172">
        <v>5664</v>
      </c>
      <c r="I183" s="172">
        <v>104553</v>
      </c>
      <c r="J183" s="172">
        <v>9082</v>
      </c>
      <c r="K183" s="172">
        <v>7393</v>
      </c>
      <c r="L183" s="172">
        <v>95470</v>
      </c>
      <c r="M183" s="172">
        <v>64265</v>
      </c>
      <c r="N183" s="172">
        <v>31206</v>
      </c>
      <c r="O183" s="172">
        <v>34945.71395390822</v>
      </c>
      <c r="P183" s="172">
        <v>8941.2998115830596</v>
      </c>
      <c r="Q183" s="172">
        <v>109631.24924668217</v>
      </c>
      <c r="R183" s="172">
        <v>72761.670902756072</v>
      </c>
      <c r="S183" s="172">
        <v>36869.578343926107</v>
      </c>
      <c r="T183" s="263"/>
      <c r="U183" s="264"/>
      <c r="Y183" s="175"/>
    </row>
    <row r="184" spans="1:25" s="160" customFormat="1" ht="18" customHeight="1">
      <c r="A184" s="161">
        <v>2017.9</v>
      </c>
      <c r="B184" s="271">
        <v>130687</v>
      </c>
      <c r="C184" s="271">
        <v>30143</v>
      </c>
      <c r="D184" s="271">
        <v>16971</v>
      </c>
      <c r="E184" s="271">
        <v>1020</v>
      </c>
      <c r="F184" s="271">
        <v>13171</v>
      </c>
      <c r="G184" s="271">
        <v>6592</v>
      </c>
      <c r="H184" s="271">
        <v>6579</v>
      </c>
      <c r="I184" s="271">
        <v>100544</v>
      </c>
      <c r="J184" s="271">
        <v>5886</v>
      </c>
      <c r="K184" s="271">
        <v>2411</v>
      </c>
      <c r="L184" s="271">
        <v>94658</v>
      </c>
      <c r="M184" s="271">
        <v>57267</v>
      </c>
      <c r="N184" s="271">
        <v>37390</v>
      </c>
      <c r="O184" s="271">
        <v>22857</v>
      </c>
      <c r="P184" s="271">
        <v>3430</v>
      </c>
      <c r="Q184" s="271">
        <v>107829</v>
      </c>
      <c r="R184" s="271">
        <v>63859</v>
      </c>
      <c r="S184" s="271">
        <v>43970</v>
      </c>
      <c r="T184" s="263"/>
      <c r="U184" s="264"/>
      <c r="Y184" s="175"/>
    </row>
    <row r="185" spans="1:25" s="268" customFormat="1" ht="18" customHeight="1">
      <c r="A185" s="273" t="s">
        <v>259</v>
      </c>
      <c r="B185" s="267">
        <v>93467</v>
      </c>
      <c r="C185" s="267">
        <v>17077</v>
      </c>
      <c r="D185" s="267">
        <v>8826</v>
      </c>
      <c r="E185" s="267">
        <v>781</v>
      </c>
      <c r="F185" s="267">
        <v>8251</v>
      </c>
      <c r="G185" s="267">
        <v>1738</v>
      </c>
      <c r="H185" s="267">
        <v>6513</v>
      </c>
      <c r="I185" s="267">
        <v>76390</v>
      </c>
      <c r="J185" s="267">
        <v>11618</v>
      </c>
      <c r="K185" s="267">
        <v>6724</v>
      </c>
      <c r="L185" s="267">
        <v>64772</v>
      </c>
      <c r="M185" s="267">
        <v>26561</v>
      </c>
      <c r="N185" s="267">
        <v>38211</v>
      </c>
      <c r="O185" s="267">
        <v>20444</v>
      </c>
      <c r="P185" s="267">
        <v>7505</v>
      </c>
      <c r="Q185" s="267">
        <v>73023</v>
      </c>
      <c r="R185" s="267">
        <v>28298</v>
      </c>
      <c r="S185" s="267">
        <v>44724</v>
      </c>
      <c r="T185" s="225"/>
      <c r="U185" s="193"/>
      <c r="Y185" s="269"/>
    </row>
    <row r="186" spans="1:25" ht="18" customHeight="1">
      <c r="A186" s="164" t="s">
        <v>155</v>
      </c>
      <c r="B186" s="165">
        <f>(B185-B184)/B184*100</f>
        <v>-28.480262000045915</v>
      </c>
      <c r="C186" s="165">
        <f t="shared" ref="C186:S186" si="9">(C185-C184)/C184*100</f>
        <v>-43.346713996616131</v>
      </c>
      <c r="D186" s="165">
        <f t="shared" si="9"/>
        <v>-47.993636202934418</v>
      </c>
      <c r="E186" s="165">
        <f t="shared" si="9"/>
        <v>-23.431372549019606</v>
      </c>
      <c r="F186" s="165">
        <f t="shared" si="9"/>
        <v>-37.354794624553946</v>
      </c>
      <c r="G186" s="165">
        <f t="shared" si="9"/>
        <v>-73.634708737864074</v>
      </c>
      <c r="H186" s="165">
        <f t="shared" si="9"/>
        <v>-1.0031919744642042</v>
      </c>
      <c r="I186" s="165">
        <f t="shared" si="9"/>
        <v>-24.023313176320816</v>
      </c>
      <c r="J186" s="165">
        <f>(J185-J184)/J184*100</f>
        <v>97.383622154264359</v>
      </c>
      <c r="K186" s="165">
        <f t="shared" si="9"/>
        <v>178.88842803815842</v>
      </c>
      <c r="L186" s="165">
        <f t="shared" si="9"/>
        <v>-31.5726087599569</v>
      </c>
      <c r="M186" s="165">
        <f t="shared" si="9"/>
        <v>-53.619012694920286</v>
      </c>
      <c r="N186" s="165">
        <f t="shared" si="9"/>
        <v>2.1957742711955066</v>
      </c>
      <c r="O186" s="165">
        <f t="shared" si="9"/>
        <v>-10.55694098088113</v>
      </c>
      <c r="P186" s="165">
        <f t="shared" si="9"/>
        <v>118.80466472303206</v>
      </c>
      <c r="Q186" s="165">
        <f t="shared" si="9"/>
        <v>-32.278886013966556</v>
      </c>
      <c r="R186" s="165">
        <f t="shared" si="9"/>
        <v>-55.686747365289158</v>
      </c>
      <c r="S186" s="165">
        <f t="shared" si="9"/>
        <v>1.7148055492381169</v>
      </c>
      <c r="T186" s="165">
        <f t="shared" ref="T186:U186" si="10">(T179-T178)/T178*100</f>
        <v>-100</v>
      </c>
      <c r="U186" s="165" t="e">
        <f t="shared" si="10"/>
        <v>#DIV/0!</v>
      </c>
    </row>
    <row r="187" spans="1:25" s="174" customFormat="1" ht="18" customHeight="1">
      <c r="A187" s="173" t="s">
        <v>156</v>
      </c>
      <c r="B187" s="165">
        <f>(B185-B172)/B172*100</f>
        <v>-44.4164497789412</v>
      </c>
      <c r="C187" s="165">
        <f t="shared" ref="C187:S187" si="11">(C185-C172)/C172*100</f>
        <v>-56.034240616823347</v>
      </c>
      <c r="D187" s="165">
        <f t="shared" si="11"/>
        <v>-70.033785836974431</v>
      </c>
      <c r="E187" s="165">
        <f t="shared" si="11"/>
        <v>-42.619939754610236</v>
      </c>
      <c r="F187" s="165">
        <f t="shared" si="11"/>
        <v>-12.115137584385872</v>
      </c>
      <c r="G187" s="165">
        <f t="shared" si="11"/>
        <v>-31.260876443600701</v>
      </c>
      <c r="H187" s="165">
        <f t="shared" si="11"/>
        <v>-5.0585858350267268</v>
      </c>
      <c r="I187" s="165">
        <f t="shared" si="11"/>
        <v>-40.926862365864594</v>
      </c>
      <c r="J187" s="165">
        <f>(J185-J172)/J172*100</f>
        <v>55.541204634582833</v>
      </c>
      <c r="K187" s="165">
        <f t="shared" si="11"/>
        <v>179.82970506348607</v>
      </c>
      <c r="L187" s="165">
        <f t="shared" si="11"/>
        <v>-46.840602459231967</v>
      </c>
      <c r="M187" s="165">
        <f t="shared" si="11"/>
        <v>-65.096461213748185</v>
      </c>
      <c r="N187" s="165">
        <f t="shared" si="11"/>
        <v>-16.472428471349986</v>
      </c>
      <c r="O187" s="165">
        <f t="shared" si="11"/>
        <v>-44.630078222701705</v>
      </c>
      <c r="P187" s="165">
        <f t="shared" si="11"/>
        <v>99.389477655360409</v>
      </c>
      <c r="Q187" s="165">
        <f t="shared" si="11"/>
        <v>-44.356345275285051</v>
      </c>
      <c r="R187" s="165">
        <f t="shared" si="11"/>
        <v>-64.009681640622333</v>
      </c>
      <c r="S187" s="165">
        <f t="shared" si="11"/>
        <v>-14.984037246180709</v>
      </c>
      <c r="T187" s="220" t="e">
        <f t="shared" ref="T187:U187" si="12">(T178-T165)/T165*100</f>
        <v>#DIV/0!</v>
      </c>
      <c r="U187" s="220" t="e">
        <f t="shared" si="12"/>
        <v>#DIV/0!</v>
      </c>
    </row>
    <row r="188" spans="1:25" ht="18" customHeight="1">
      <c r="A188" s="166" t="s">
        <v>211</v>
      </c>
      <c r="B188" s="165">
        <f>(B185-B159)/B159*100</f>
        <v>-22.089407920511476</v>
      </c>
      <c r="C188" s="165">
        <f t="shared" ref="C188:S188" si="13">(C185-C159)/C159*100</f>
        <v>-38.90816728079276</v>
      </c>
      <c r="D188" s="165">
        <f t="shared" si="13"/>
        <v>-51.933340594706458</v>
      </c>
      <c r="E188" s="165">
        <f t="shared" si="13"/>
        <v>-77.473319873089125</v>
      </c>
      <c r="F188" s="165">
        <f t="shared" si="13"/>
        <v>-13.980400333611342</v>
      </c>
      <c r="G188" s="165">
        <f t="shared" si="13"/>
        <v>-23.097345132743364</v>
      </c>
      <c r="H188" s="165">
        <f t="shared" si="13"/>
        <v>-11.170212765957446</v>
      </c>
      <c r="I188" s="165">
        <f t="shared" si="13"/>
        <v>-16.980024778838001</v>
      </c>
      <c r="J188" s="165">
        <f>(J185-J159)/J159*100</f>
        <v>84.647171010807369</v>
      </c>
      <c r="K188" s="165">
        <f t="shared" si="13"/>
        <v>363.40454858718124</v>
      </c>
      <c r="L188" s="165">
        <f t="shared" si="13"/>
        <v>-24.43946711462635</v>
      </c>
      <c r="M188" s="165">
        <f t="shared" si="13"/>
        <v>-57.881800738943603</v>
      </c>
      <c r="N188" s="165">
        <f t="shared" si="13"/>
        <v>68.634979478352975</v>
      </c>
      <c r="O188" s="165">
        <f t="shared" si="13"/>
        <v>-17.072972863343203</v>
      </c>
      <c r="P188" s="165">
        <f t="shared" si="13"/>
        <v>52.571660906688358</v>
      </c>
      <c r="Q188" s="165">
        <f t="shared" si="13"/>
        <v>-23.386910632226115</v>
      </c>
      <c r="R188" s="165">
        <f t="shared" si="13"/>
        <v>-56.679883042726139</v>
      </c>
      <c r="S188" s="165">
        <f t="shared" si="13"/>
        <v>49.129709903301098</v>
      </c>
      <c r="T188" s="165">
        <f t="shared" ref="T188:U188" si="14">(T163-T137)/T137*100</f>
        <v>-100</v>
      </c>
      <c r="U188" s="165">
        <f t="shared" si="14"/>
        <v>-100</v>
      </c>
    </row>
    <row r="189" spans="1:25" s="221" customFormat="1" ht="18" customHeight="1">
      <c r="T189" s="250"/>
      <c r="U189" s="251"/>
    </row>
    <row r="190" spans="1:25" s="244" customFormat="1" ht="17.25">
      <c r="A190" s="239"/>
      <c r="B190" s="240" t="s">
        <v>166</v>
      </c>
      <c r="C190" s="240" t="s">
        <v>160</v>
      </c>
      <c r="D190" s="239" t="s">
        <v>162</v>
      </c>
      <c r="E190" s="239"/>
      <c r="F190" s="239" t="s">
        <v>163</v>
      </c>
      <c r="G190" s="239"/>
      <c r="H190" s="239"/>
      <c r="I190" s="240" t="s">
        <v>161</v>
      </c>
      <c r="J190" s="239" t="s">
        <v>164</v>
      </c>
      <c r="K190" s="239"/>
      <c r="L190" s="239" t="s">
        <v>165</v>
      </c>
      <c r="M190" s="239" t="s">
        <v>167</v>
      </c>
      <c r="N190" s="241" t="s">
        <v>168</v>
      </c>
      <c r="O190" s="241"/>
      <c r="P190" s="241"/>
      <c r="Q190" s="241"/>
      <c r="R190" s="239"/>
      <c r="S190" s="239"/>
      <c r="T190" s="242"/>
      <c r="U190" s="243"/>
    </row>
    <row r="191" spans="1:25" ht="17.25">
      <c r="A191" s="156" t="s">
        <v>256</v>
      </c>
      <c r="B191" s="157">
        <f>SUM(B176:B185)</f>
        <v>1259514.3980231523</v>
      </c>
      <c r="C191" s="157">
        <f>SUM(C176:C185)</f>
        <v>339923.13</v>
      </c>
      <c r="D191" s="157">
        <f t="shared" ref="D191:S191" si="15">SUM(D176:D185)</f>
        <v>211014.48</v>
      </c>
      <c r="E191" s="157">
        <f t="shared" si="15"/>
        <v>9909.41</v>
      </c>
      <c r="F191" s="157">
        <f t="shared" si="15"/>
        <v>128907.65</v>
      </c>
      <c r="G191" s="157">
        <f t="shared" si="15"/>
        <v>50289.04</v>
      </c>
      <c r="H191" s="157">
        <f t="shared" si="15"/>
        <v>78618.61</v>
      </c>
      <c r="I191" s="157">
        <f t="shared" si="15"/>
        <v>919593.50022557983</v>
      </c>
      <c r="J191" s="157">
        <f t="shared" si="15"/>
        <v>124798.43403945575</v>
      </c>
      <c r="K191" s="157">
        <f t="shared" si="15"/>
        <v>44720.431475226411</v>
      </c>
      <c r="L191" s="157">
        <f t="shared" si="15"/>
        <v>794794.06618612399</v>
      </c>
      <c r="M191" s="157">
        <f t="shared" si="15"/>
        <v>477838.93348512705</v>
      </c>
      <c r="N191" s="157">
        <f t="shared" si="15"/>
        <v>316955.13270099694</v>
      </c>
      <c r="O191" s="157">
        <f t="shared" si="15"/>
        <v>335812.5537923479</v>
      </c>
      <c r="P191" s="157">
        <f t="shared" si="15"/>
        <v>54629.779811583052</v>
      </c>
      <c r="Q191" s="157">
        <f t="shared" si="15"/>
        <v>923701.5208051434</v>
      </c>
      <c r="R191" s="157">
        <f t="shared" si="15"/>
        <v>528126.51619562437</v>
      </c>
      <c r="S191" s="157">
        <f t="shared" si="15"/>
        <v>395674.00460951903</v>
      </c>
      <c r="T191" s="157">
        <f t="shared" ref="T191:U191" si="16">SUM(T176:T180)</f>
        <v>32261.136029994068</v>
      </c>
      <c r="U191" s="157">
        <f t="shared" si="16"/>
        <v>0</v>
      </c>
    </row>
    <row r="192" spans="1:25">
      <c r="A192" t="s">
        <v>257</v>
      </c>
      <c r="B192" s="228">
        <f>SUM(B163:B172)</f>
        <v>1292362.5937927545</v>
      </c>
      <c r="C192" s="228">
        <f>SUM(C163:C172)</f>
        <v>350250.07311692007</v>
      </c>
      <c r="D192" s="228">
        <f t="shared" ref="D192:S192" si="17">SUM(D163:D172)</f>
        <v>205233.28569891996</v>
      </c>
      <c r="E192" s="228">
        <f t="shared" si="17"/>
        <v>12743.76</v>
      </c>
      <c r="F192" s="228">
        <f t="shared" si="17"/>
        <v>145016.78741799999</v>
      </c>
      <c r="G192" s="228">
        <f t="shared" si="17"/>
        <v>61110.53</v>
      </c>
      <c r="H192" s="228">
        <f t="shared" si="17"/>
        <v>83906.257418000008</v>
      </c>
      <c r="I192" s="228">
        <f t="shared" si="17"/>
        <v>942112.52067583438</v>
      </c>
      <c r="J192" s="228">
        <f t="shared" si="17"/>
        <v>94324.075143174676</v>
      </c>
      <c r="K192" s="228">
        <f t="shared" si="17"/>
        <v>31539.595887407922</v>
      </c>
      <c r="L192" s="228">
        <f t="shared" si="17"/>
        <v>847788.44553265965</v>
      </c>
      <c r="M192" s="228">
        <f t="shared" si="17"/>
        <v>541422.33937408379</v>
      </c>
      <c r="N192" s="228">
        <f t="shared" si="17"/>
        <v>306366.10615857586</v>
      </c>
      <c r="O192" s="228">
        <f t="shared" si="17"/>
        <v>299557.3608420947</v>
      </c>
      <c r="P192" s="228">
        <f t="shared" si="17"/>
        <v>44283.355887407924</v>
      </c>
      <c r="Q192" s="228">
        <f t="shared" si="17"/>
        <v>992805.23295065982</v>
      </c>
      <c r="R192" s="228">
        <f t="shared" si="17"/>
        <v>602532.86937408382</v>
      </c>
      <c r="S192" s="228">
        <f t="shared" si="17"/>
        <v>390272.36357657582</v>
      </c>
      <c r="T192" s="209">
        <f t="shared" ref="T192" si="18">SUM(T137:T148)</f>
        <v>1321.1999999999998</v>
      </c>
      <c r="U192" s="254">
        <f>B192/T162*100</f>
        <v>1173083.4668803595</v>
      </c>
    </row>
    <row r="193" spans="1:21">
      <c r="A193" t="s">
        <v>258</v>
      </c>
      <c r="B193" s="143">
        <f>SUM(B150:B159)</f>
        <v>1264308.3456000234</v>
      </c>
      <c r="C193" s="143">
        <f t="shared" ref="C193:S193" si="19">SUM(C150:C159)</f>
        <v>332872.56</v>
      </c>
      <c r="D193" s="143">
        <f t="shared" si="19"/>
        <v>235286.54</v>
      </c>
      <c r="E193" s="143">
        <f t="shared" si="19"/>
        <v>10963.880000000001</v>
      </c>
      <c r="F193" s="143">
        <f t="shared" si="19"/>
        <v>97587.01999999999</v>
      </c>
      <c r="G193" s="143">
        <f t="shared" si="19"/>
        <v>30931.7</v>
      </c>
      <c r="H193" s="143">
        <f t="shared" si="19"/>
        <v>66653.320000000007</v>
      </c>
      <c r="I193" s="143">
        <f t="shared" si="19"/>
        <v>931435.97107202746</v>
      </c>
      <c r="J193" s="143">
        <f t="shared" si="19"/>
        <v>106653.27658584798</v>
      </c>
      <c r="K193" s="143">
        <f t="shared" si="19"/>
        <v>67015.973526305897</v>
      </c>
      <c r="L193" s="143">
        <f t="shared" si="19"/>
        <v>824781.69448617951</v>
      </c>
      <c r="M193" s="143">
        <f t="shared" si="19"/>
        <v>533632.56813081051</v>
      </c>
      <c r="N193" s="143">
        <f t="shared" si="19"/>
        <v>291150.12635536899</v>
      </c>
      <c r="O193" s="143">
        <f t="shared" si="19"/>
        <v>341939.81658584799</v>
      </c>
      <c r="P193" s="143">
        <f t="shared" si="19"/>
        <v>77980.853526305887</v>
      </c>
      <c r="Q193" s="143">
        <f t="shared" si="19"/>
        <v>922367.71448617952</v>
      </c>
      <c r="R193" s="143">
        <f t="shared" si="19"/>
        <v>564564.26813081047</v>
      </c>
      <c r="S193" s="143">
        <f t="shared" si="19"/>
        <v>357804.44635536906</v>
      </c>
      <c r="T193" s="210">
        <f t="shared" ref="T193" si="20">SUM(T124:T135)</f>
        <v>1302</v>
      </c>
      <c r="U193" s="143">
        <f>B193/T149*100</f>
        <v>1148327.2893733182</v>
      </c>
    </row>
    <row r="194" spans="1:21" hidden="1">
      <c r="A194" t="s">
        <v>202</v>
      </c>
      <c r="B194" s="143">
        <f>SUM(B124:B130)</f>
        <v>458926</v>
      </c>
      <c r="C194" s="143">
        <f t="shared" ref="C194:S194" si="21">SUM(C124:C130)</f>
        <v>172692</v>
      </c>
      <c r="D194" s="143">
        <f t="shared" si="21"/>
        <v>107762</v>
      </c>
      <c r="E194" s="143">
        <f t="shared" si="21"/>
        <v>10668</v>
      </c>
      <c r="F194" s="143">
        <f t="shared" si="21"/>
        <v>64930</v>
      </c>
      <c r="G194" s="143">
        <f t="shared" si="21"/>
        <v>14677</v>
      </c>
      <c r="H194" s="143">
        <f t="shared" si="21"/>
        <v>50253</v>
      </c>
      <c r="I194" s="143">
        <f t="shared" si="21"/>
        <v>286233</v>
      </c>
      <c r="J194" s="143">
        <f t="shared" si="21"/>
        <v>48335</v>
      </c>
      <c r="K194" s="143">
        <f t="shared" si="21"/>
        <v>24478</v>
      </c>
      <c r="L194" s="143">
        <f t="shared" si="21"/>
        <v>237898</v>
      </c>
      <c r="M194" s="143">
        <f t="shared" si="21"/>
        <v>123239</v>
      </c>
      <c r="N194" s="143">
        <f t="shared" si="21"/>
        <v>114657</v>
      </c>
      <c r="O194" s="143">
        <f t="shared" si="21"/>
        <v>156098</v>
      </c>
      <c r="P194" s="143">
        <f t="shared" si="21"/>
        <v>35148</v>
      </c>
      <c r="Q194" s="143">
        <f t="shared" si="21"/>
        <v>302828</v>
      </c>
      <c r="R194" s="143">
        <f t="shared" si="21"/>
        <v>137917</v>
      </c>
      <c r="S194" s="143">
        <f t="shared" si="21"/>
        <v>164911</v>
      </c>
      <c r="T194" s="210"/>
      <c r="U194" s="143"/>
    </row>
    <row r="195" spans="1:21">
      <c r="B195" s="143"/>
      <c r="C195" s="143"/>
      <c r="D195" s="143"/>
      <c r="E195" s="143"/>
      <c r="F195" s="143"/>
      <c r="G195" s="143"/>
      <c r="H195" s="143"/>
      <c r="I195" s="143"/>
      <c r="J195" s="143"/>
      <c r="K195" s="143"/>
      <c r="L195" s="143"/>
      <c r="M195" s="143"/>
      <c r="N195" s="143"/>
      <c r="O195" s="143"/>
      <c r="P195" s="143"/>
      <c r="Q195" s="143"/>
      <c r="R195" s="143"/>
      <c r="S195" s="143"/>
      <c r="T195" s="210"/>
      <c r="U195" s="143"/>
    </row>
    <row r="196" spans="1:21">
      <c r="A196" s="177" t="s">
        <v>170</v>
      </c>
      <c r="B196" s="178">
        <f>100*(B191/B192-1)</f>
        <v>-2.5417166921553491</v>
      </c>
      <c r="C196" s="178">
        <f>100*(C191/C192-1)</f>
        <v>-2.9484485256546233</v>
      </c>
      <c r="D196" s="178">
        <f t="shared" ref="D196:U196" si="22">100*(D191/D192-1)</f>
        <v>2.8168892201829054</v>
      </c>
      <c r="E196" s="178">
        <f t="shared" si="22"/>
        <v>-22.241081125193819</v>
      </c>
      <c r="F196" s="178">
        <f t="shared" si="22"/>
        <v>-11.108463857750905</v>
      </c>
      <c r="G196" s="178">
        <f t="shared" si="22"/>
        <v>-17.708061114835694</v>
      </c>
      <c r="H196" s="178">
        <f t="shared" si="22"/>
        <v>-6.301851114224144</v>
      </c>
      <c r="I196" s="178">
        <f t="shared" si="22"/>
        <v>-2.3902686734383116</v>
      </c>
      <c r="J196" s="178">
        <f t="shared" si="22"/>
        <v>32.308144924849771</v>
      </c>
      <c r="K196" s="178">
        <f t="shared" si="22"/>
        <v>41.791390209539415</v>
      </c>
      <c r="L196" s="178">
        <f t="shared" si="22"/>
        <v>-6.2508966270753641</v>
      </c>
      <c r="M196" s="178">
        <f t="shared" si="22"/>
        <v>-11.743772146982877</v>
      </c>
      <c r="N196" s="178">
        <f t="shared" si="22"/>
        <v>3.4563309483524263</v>
      </c>
      <c r="O196" s="178">
        <f t="shared" si="22"/>
        <v>12.102921740375571</v>
      </c>
      <c r="P196" s="178">
        <f t="shared" si="22"/>
        <v>23.364136969387083</v>
      </c>
      <c r="Q196" s="178">
        <f t="shared" si="22"/>
        <v>-6.9604500310838642</v>
      </c>
      <c r="R196" s="178">
        <f t="shared" si="22"/>
        <v>-12.34892849177729</v>
      </c>
      <c r="S196" s="178">
        <f t="shared" si="22"/>
        <v>1.3840695721933471</v>
      </c>
      <c r="T196" s="211">
        <f t="shared" si="22"/>
        <v>2341.8056335145375</v>
      </c>
      <c r="U196" s="178">
        <f t="shared" si="22"/>
        <v>-100</v>
      </c>
    </row>
    <row r="197" spans="1:21">
      <c r="A197" t="s">
        <v>171</v>
      </c>
      <c r="B197" s="176">
        <f>100*(B191/B193-1)</f>
        <v>-0.37917550679427148</v>
      </c>
      <c r="C197" s="176">
        <f t="shared" ref="C197:U197" si="23">100*(C191/C193-1)</f>
        <v>2.1180988904582643</v>
      </c>
      <c r="D197" s="176">
        <f t="shared" si="23"/>
        <v>-10.315957725418546</v>
      </c>
      <c r="E197" s="176">
        <f t="shared" si="23"/>
        <v>-9.6176718460982862</v>
      </c>
      <c r="F197" s="176">
        <f t="shared" si="23"/>
        <v>32.095077808503646</v>
      </c>
      <c r="G197" s="176">
        <f t="shared" si="23"/>
        <v>62.580912138679736</v>
      </c>
      <c r="H197" s="176">
        <f t="shared" si="23"/>
        <v>17.95152889608498</v>
      </c>
      <c r="I197" s="176">
        <f t="shared" si="23"/>
        <v>-1.2714208184184339</v>
      </c>
      <c r="J197" s="176">
        <f t="shared" si="23"/>
        <v>17.013220816523411</v>
      </c>
      <c r="K197" s="176">
        <f t="shared" si="23"/>
        <v>-33.26899674497421</v>
      </c>
      <c r="L197" s="176">
        <f t="shared" si="23"/>
        <v>-3.6358261222973809</v>
      </c>
      <c r="M197" s="176">
        <f t="shared" si="23"/>
        <v>-10.455440311882658</v>
      </c>
      <c r="N197" s="176">
        <f t="shared" si="23"/>
        <v>8.863127304341667</v>
      </c>
      <c r="O197" s="176">
        <f t="shared" si="23"/>
        <v>-1.7919126396799046</v>
      </c>
      <c r="P197" s="176">
        <f t="shared" si="23"/>
        <v>-29.944624428669066</v>
      </c>
      <c r="Q197" s="176">
        <f t="shared" si="23"/>
        <v>0.14460678729490972</v>
      </c>
      <c r="R197" s="176">
        <f t="shared" si="23"/>
        <v>-6.4541371092836197</v>
      </c>
      <c r="S197" s="176">
        <f t="shared" si="23"/>
        <v>10.583870222936852</v>
      </c>
      <c r="T197" s="212">
        <f t="shared" si="23"/>
        <v>2377.8138271884845</v>
      </c>
      <c r="U197" s="176">
        <f t="shared" si="23"/>
        <v>-100</v>
      </c>
    </row>
    <row r="198" spans="1:21" hidden="1">
      <c r="A198" t="s">
        <v>203</v>
      </c>
      <c r="B198" s="176">
        <f>100*(B191/B194-1)</f>
        <v>174.44825484351557</v>
      </c>
      <c r="C198" s="176">
        <f t="shared" ref="C198:S198" si="24">100*(C191/C194-1)</f>
        <v>96.837797929261342</v>
      </c>
      <c r="D198" s="176">
        <f t="shared" si="24"/>
        <v>95.815296672296355</v>
      </c>
      <c r="E198" s="176">
        <f t="shared" si="24"/>
        <v>-7.1108923884514397</v>
      </c>
      <c r="F198" s="176">
        <f t="shared" si="24"/>
        <v>98.533266594794384</v>
      </c>
      <c r="G198" s="176">
        <f t="shared" si="24"/>
        <v>242.63841384479119</v>
      </c>
      <c r="H198" s="176">
        <f t="shared" si="24"/>
        <v>56.445605237498263</v>
      </c>
      <c r="I198" s="176">
        <f t="shared" si="24"/>
        <v>221.27445131259492</v>
      </c>
      <c r="J198" s="176">
        <f t="shared" si="24"/>
        <v>158.19475336599928</v>
      </c>
      <c r="K198" s="176">
        <f t="shared" si="24"/>
        <v>82.69642730299212</v>
      </c>
      <c r="L198" s="176">
        <f t="shared" si="24"/>
        <v>234.09026817632937</v>
      </c>
      <c r="M198" s="176">
        <f t="shared" si="24"/>
        <v>287.73353685531936</v>
      </c>
      <c r="N198" s="176">
        <f t="shared" si="24"/>
        <v>176.4376642516348</v>
      </c>
      <c r="O198" s="176">
        <f t="shared" si="24"/>
        <v>115.12931222203227</v>
      </c>
      <c r="P198" s="176">
        <f t="shared" si="24"/>
        <v>55.427847421142175</v>
      </c>
      <c r="Q198" s="176">
        <f t="shared" si="24"/>
        <v>205.02513664692282</v>
      </c>
      <c r="R198" s="176">
        <f t="shared" si="24"/>
        <v>282.93068743927461</v>
      </c>
      <c r="S198" s="176">
        <f t="shared" si="24"/>
        <v>139.93184481903515</v>
      </c>
      <c r="U198" s="202" t="s">
        <v>180</v>
      </c>
    </row>
    <row r="199" spans="1:21" s="195" customFormat="1" hidden="1">
      <c r="A199" s="195" t="s">
        <v>179</v>
      </c>
      <c r="T199" s="213"/>
      <c r="U199" s="196"/>
    </row>
    <row r="200" spans="1:21" hidden="1">
      <c r="A200" s="195" t="s">
        <v>190</v>
      </c>
      <c r="B200" s="221" t="e">
        <f>B191/#REF!-1</f>
        <v>#REF!</v>
      </c>
      <c r="C200" s="221" t="e">
        <f>C191/#REF!-1</f>
        <v>#REF!</v>
      </c>
      <c r="D200" s="221" t="e">
        <f>D191/#REF!-1</f>
        <v>#REF!</v>
      </c>
      <c r="E200" s="221" t="e">
        <f>E191/#REF!-1</f>
        <v>#REF!</v>
      </c>
      <c r="F200" s="221" t="e">
        <f>F191/#REF!-1</f>
        <v>#REF!</v>
      </c>
      <c r="G200" s="221" t="e">
        <f>G191/#REF!-1</f>
        <v>#REF!</v>
      </c>
      <c r="H200" s="221" t="e">
        <f>H191/#REF!-1</f>
        <v>#REF!</v>
      </c>
      <c r="I200" s="221" t="e">
        <f>I191/#REF!-1</f>
        <v>#REF!</v>
      </c>
      <c r="J200" s="221" t="e">
        <f>J191/#REF!-1</f>
        <v>#REF!</v>
      </c>
      <c r="K200" s="221" t="e">
        <f>K191/#REF!-1</f>
        <v>#REF!</v>
      </c>
      <c r="L200" s="221" t="e">
        <f>L191/#REF!-1</f>
        <v>#REF!</v>
      </c>
      <c r="M200" s="221" t="e">
        <f>M191/#REF!-1</f>
        <v>#REF!</v>
      </c>
      <c r="N200" s="221" t="e">
        <f>N191/#REF!-1</f>
        <v>#REF!</v>
      </c>
      <c r="O200" s="221" t="e">
        <f>O191/#REF!-1</f>
        <v>#REF!</v>
      </c>
      <c r="P200" s="221" t="e">
        <f>P191/#REF!-1</f>
        <v>#REF!</v>
      </c>
      <c r="Q200" s="221" t="e">
        <f>Q191/#REF!-1</f>
        <v>#REF!</v>
      </c>
      <c r="R200" s="221" t="e">
        <f>R191/#REF!-1</f>
        <v>#REF!</v>
      </c>
      <c r="S200" s="221" t="e">
        <f>S191/#REF!-1</f>
        <v>#REF!</v>
      </c>
    </row>
    <row r="201" spans="1:21" hidden="1">
      <c r="A201" s="195" t="s">
        <v>191</v>
      </c>
      <c r="B201" s="221" t="e">
        <f>B191/#REF!-1</f>
        <v>#REF!</v>
      </c>
      <c r="C201" s="221" t="e">
        <f>C191/#REF!-1</f>
        <v>#REF!</v>
      </c>
      <c r="D201" s="221" t="e">
        <f>D191/#REF!-1</f>
        <v>#REF!</v>
      </c>
      <c r="E201" s="221" t="e">
        <f>E191/#REF!-1</f>
        <v>#REF!</v>
      </c>
      <c r="F201" s="221" t="e">
        <f>F191/#REF!-1</f>
        <v>#REF!</v>
      </c>
      <c r="G201" s="221" t="e">
        <f>G191/#REF!-1</f>
        <v>#REF!</v>
      </c>
      <c r="H201" s="221" t="e">
        <f>H191/#REF!-1</f>
        <v>#REF!</v>
      </c>
      <c r="I201" s="221" t="e">
        <f>I191/#REF!-1</f>
        <v>#REF!</v>
      </c>
      <c r="J201" s="221" t="e">
        <f>J191/#REF!-1</f>
        <v>#REF!</v>
      </c>
      <c r="K201" s="221" t="e">
        <f>K191/#REF!-1</f>
        <v>#REF!</v>
      </c>
      <c r="L201" s="221" t="e">
        <f>L191/#REF!-1</f>
        <v>#REF!</v>
      </c>
      <c r="M201" s="221" t="e">
        <f>M191/#REF!-1</f>
        <v>#REF!</v>
      </c>
      <c r="N201" s="221" t="e">
        <f>N191/#REF!-1</f>
        <v>#REF!</v>
      </c>
      <c r="O201" s="221" t="e">
        <f>O191/#REF!-1</f>
        <v>#REF!</v>
      </c>
      <c r="P201" s="221" t="e">
        <f>P191/#REF!-1</f>
        <v>#REF!</v>
      </c>
      <c r="Q201" s="221" t="e">
        <f>Q191/#REF!-1</f>
        <v>#REF!</v>
      </c>
      <c r="R201" s="221" t="e">
        <f>R191/#REF!-1</f>
        <v>#REF!</v>
      </c>
      <c r="S201" s="221" t="e">
        <f>S191/#REF!-1</f>
        <v>#REF!</v>
      </c>
    </row>
    <row r="202" spans="1:21" hidden="1">
      <c r="A202" s="195" t="s">
        <v>192</v>
      </c>
      <c r="B202" s="221" t="e">
        <f>B191/#REF!-1</f>
        <v>#REF!</v>
      </c>
      <c r="C202" s="221" t="e">
        <f>C191/#REF!-1</f>
        <v>#REF!</v>
      </c>
      <c r="D202" s="221" t="e">
        <f>D191/#REF!-1</f>
        <v>#REF!</v>
      </c>
      <c r="E202" s="221" t="e">
        <f>E191/#REF!-1</f>
        <v>#REF!</v>
      </c>
      <c r="F202" s="221" t="e">
        <f>F191/#REF!-1</f>
        <v>#REF!</v>
      </c>
      <c r="G202" s="221" t="e">
        <f>G191/#REF!-1</f>
        <v>#REF!</v>
      </c>
      <c r="H202" s="221" t="e">
        <f>H191/#REF!-1</f>
        <v>#REF!</v>
      </c>
      <c r="I202" s="221" t="e">
        <f>I191/#REF!-1</f>
        <v>#REF!</v>
      </c>
      <c r="J202" s="221" t="e">
        <f>J191/#REF!-1</f>
        <v>#REF!</v>
      </c>
      <c r="K202" s="221" t="e">
        <f>K191/#REF!-1</f>
        <v>#REF!</v>
      </c>
      <c r="L202" s="221" t="e">
        <f>L191/#REF!-1</f>
        <v>#REF!</v>
      </c>
      <c r="M202" s="221" t="e">
        <f>M191/#REF!-1</f>
        <v>#REF!</v>
      </c>
      <c r="N202" s="221" t="e">
        <f>N191/#REF!-1</f>
        <v>#REF!</v>
      </c>
      <c r="O202" s="221" t="e">
        <f>O191/#REF!-1</f>
        <v>#REF!</v>
      </c>
      <c r="P202" s="221" t="e">
        <f>P191/#REF!-1</f>
        <v>#REF!</v>
      </c>
      <c r="Q202" s="221" t="e">
        <f>Q191/#REF!-1</f>
        <v>#REF!</v>
      </c>
      <c r="R202" s="221" t="e">
        <f>R191/#REF!-1</f>
        <v>#REF!</v>
      </c>
      <c r="S202" s="221" t="e">
        <f>S191/#REF!-1</f>
        <v>#REF!</v>
      </c>
    </row>
    <row r="203" spans="1:21" hidden="1">
      <c r="A203" s="195" t="s">
        <v>193</v>
      </c>
      <c r="B203" s="221" t="e">
        <f>B191/#REF!-1</f>
        <v>#REF!</v>
      </c>
      <c r="C203" s="221" t="e">
        <f>C191/#REF!-1</f>
        <v>#REF!</v>
      </c>
      <c r="D203" s="221" t="e">
        <f>D191/#REF!-1</f>
        <v>#REF!</v>
      </c>
      <c r="E203" s="221" t="e">
        <f>E191/#REF!-1</f>
        <v>#REF!</v>
      </c>
      <c r="F203" s="221" t="e">
        <f>F191/#REF!-1</f>
        <v>#REF!</v>
      </c>
      <c r="G203" s="221" t="e">
        <f>G191/#REF!-1</f>
        <v>#REF!</v>
      </c>
      <c r="H203" s="221" t="e">
        <f>H191/#REF!-1</f>
        <v>#REF!</v>
      </c>
      <c r="I203" s="221" t="e">
        <f>I191/#REF!-1</f>
        <v>#REF!</v>
      </c>
      <c r="J203" s="221" t="e">
        <f>J191/#REF!-1</f>
        <v>#REF!</v>
      </c>
      <c r="K203" s="221" t="e">
        <f>K191/#REF!-1</f>
        <v>#REF!</v>
      </c>
      <c r="L203" s="221" t="e">
        <f>L191/#REF!-1</f>
        <v>#REF!</v>
      </c>
      <c r="M203" s="221" t="e">
        <f>M191/#REF!-1</f>
        <v>#REF!</v>
      </c>
      <c r="N203" s="221" t="e">
        <f>N191/#REF!-1</f>
        <v>#REF!</v>
      </c>
      <c r="O203" s="221" t="e">
        <f>O191/#REF!-1</f>
        <v>#REF!</v>
      </c>
      <c r="P203" s="221" t="e">
        <f>P191/#REF!-1</f>
        <v>#REF!</v>
      </c>
      <c r="Q203" s="221" t="e">
        <f>Q191/#REF!-1</f>
        <v>#REF!</v>
      </c>
      <c r="R203" s="221" t="e">
        <f>R191/#REF!-1</f>
        <v>#REF!</v>
      </c>
      <c r="S203" s="221" t="e">
        <f>S191/#REF!-1</f>
        <v>#REF!</v>
      </c>
    </row>
    <row r="204" spans="1:21" hidden="1">
      <c r="A204" s="195" t="s">
        <v>194</v>
      </c>
      <c r="B204" s="221" t="e">
        <f>B191/#REF!-1</f>
        <v>#REF!</v>
      </c>
      <c r="C204" s="221" t="e">
        <f>C191/#REF!-1</f>
        <v>#REF!</v>
      </c>
      <c r="D204" s="221" t="e">
        <f>D191/#REF!-1</f>
        <v>#REF!</v>
      </c>
      <c r="E204" s="221" t="e">
        <f>E191/#REF!-1</f>
        <v>#REF!</v>
      </c>
      <c r="F204" s="221" t="e">
        <f>F191/#REF!-1</f>
        <v>#REF!</v>
      </c>
      <c r="G204" s="221" t="e">
        <f>G191/#REF!-1</f>
        <v>#REF!</v>
      </c>
      <c r="H204" s="221" t="e">
        <f>H191/#REF!-1</f>
        <v>#REF!</v>
      </c>
      <c r="I204" s="221" t="e">
        <f>I191/#REF!-1</f>
        <v>#REF!</v>
      </c>
      <c r="J204" s="221" t="e">
        <f>J191/#REF!-1</f>
        <v>#REF!</v>
      </c>
      <c r="K204" s="221" t="e">
        <f>K191/#REF!-1</f>
        <v>#REF!</v>
      </c>
      <c r="L204" s="221" t="e">
        <f>L191/#REF!-1</f>
        <v>#REF!</v>
      </c>
      <c r="M204" s="221" t="e">
        <f>M191/#REF!-1</f>
        <v>#REF!</v>
      </c>
      <c r="N204" s="221" t="e">
        <f>N191/#REF!-1</f>
        <v>#REF!</v>
      </c>
      <c r="O204" s="221" t="e">
        <f>O191/#REF!-1</f>
        <v>#REF!</v>
      </c>
      <c r="P204" s="221" t="e">
        <f>P191/#REF!-1</f>
        <v>#REF!</v>
      </c>
      <c r="Q204" s="221" t="e">
        <f>Q191/#REF!-1</f>
        <v>#REF!</v>
      </c>
      <c r="R204" s="221" t="e">
        <f>R191/#REF!-1</f>
        <v>#REF!</v>
      </c>
      <c r="S204" s="221" t="e">
        <f>S191/#REF!-1</f>
        <v>#REF!</v>
      </c>
    </row>
    <row r="205" spans="1:21" hidden="1">
      <c r="A205" s="195" t="s">
        <v>195</v>
      </c>
      <c r="B205" s="221" t="e">
        <f>B191/#REF!-1</f>
        <v>#REF!</v>
      </c>
      <c r="C205" s="221" t="e">
        <f>C191/#REF!-1</f>
        <v>#REF!</v>
      </c>
      <c r="D205" s="221" t="e">
        <f>D191/#REF!-1</f>
        <v>#REF!</v>
      </c>
      <c r="E205" s="221" t="e">
        <f>E191/#REF!-1</f>
        <v>#REF!</v>
      </c>
      <c r="F205" s="221" t="e">
        <f>F191/#REF!-1</f>
        <v>#REF!</v>
      </c>
      <c r="G205" s="221" t="e">
        <f>G191/#REF!-1</f>
        <v>#REF!</v>
      </c>
      <c r="H205" s="221" t="e">
        <f>H191/#REF!-1</f>
        <v>#REF!</v>
      </c>
      <c r="I205" s="221" t="e">
        <f>I191/#REF!-1</f>
        <v>#REF!</v>
      </c>
      <c r="J205" s="221" t="e">
        <f>J191/#REF!-1</f>
        <v>#REF!</v>
      </c>
      <c r="K205" s="221" t="e">
        <f>K191/#REF!-1</f>
        <v>#REF!</v>
      </c>
      <c r="L205" s="221" t="e">
        <f>L191/#REF!-1</f>
        <v>#REF!</v>
      </c>
      <c r="M205" s="221" t="e">
        <f>M191/#REF!-1</f>
        <v>#REF!</v>
      </c>
      <c r="N205" s="221" t="e">
        <f>N191/#REF!-1</f>
        <v>#REF!</v>
      </c>
      <c r="O205" s="221" t="e">
        <f>O191/#REF!-1</f>
        <v>#REF!</v>
      </c>
      <c r="P205" s="221" t="e">
        <f>P191/#REF!-1</f>
        <v>#REF!</v>
      </c>
      <c r="Q205" s="221" t="e">
        <f>Q191/#REF!-1</f>
        <v>#REF!</v>
      </c>
      <c r="R205" s="221" t="e">
        <f>R191/#REF!-1</f>
        <v>#REF!</v>
      </c>
      <c r="S205" s="221" t="e">
        <f>S191/#REF!-1</f>
        <v>#REF!</v>
      </c>
    </row>
    <row r="206" spans="1:21" hidden="1">
      <c r="A206" s="195" t="s">
        <v>196</v>
      </c>
      <c r="B206" s="221" t="e">
        <f>B191/#REF!-1</f>
        <v>#REF!</v>
      </c>
      <c r="C206" s="221" t="e">
        <f>C191/#REF!-1</f>
        <v>#REF!</v>
      </c>
      <c r="D206" s="221" t="e">
        <f>D191/#REF!-1</f>
        <v>#REF!</v>
      </c>
      <c r="E206" s="221" t="e">
        <f>E191/#REF!-1</f>
        <v>#REF!</v>
      </c>
      <c r="F206" s="221" t="e">
        <f>F191/#REF!-1</f>
        <v>#REF!</v>
      </c>
      <c r="G206" s="221" t="e">
        <f>G191/#REF!-1</f>
        <v>#REF!</v>
      </c>
      <c r="H206" s="221" t="e">
        <f>H191/#REF!-1</f>
        <v>#REF!</v>
      </c>
      <c r="I206" s="221" t="e">
        <f>I191/#REF!-1</f>
        <v>#REF!</v>
      </c>
      <c r="J206" s="221" t="e">
        <f>J191/#REF!-1</f>
        <v>#REF!</v>
      </c>
      <c r="K206" s="221" t="e">
        <f>K191/#REF!-1</f>
        <v>#REF!</v>
      </c>
      <c r="L206" s="221" t="e">
        <f>L191/#REF!-1</f>
        <v>#REF!</v>
      </c>
      <c r="M206" s="221" t="e">
        <f>M191/#REF!-1</f>
        <v>#REF!</v>
      </c>
      <c r="N206" s="221" t="e">
        <f>N191/#REF!-1</f>
        <v>#REF!</v>
      </c>
      <c r="O206" s="221" t="e">
        <f>O191/#REF!-1</f>
        <v>#REF!</v>
      </c>
      <c r="P206" s="221" t="e">
        <f>P191/#REF!-1</f>
        <v>#REF!</v>
      </c>
      <c r="Q206" s="221" t="e">
        <f>Q191/#REF!-1</f>
        <v>#REF!</v>
      </c>
      <c r="R206" s="221" t="e">
        <f>R191/#REF!-1</f>
        <v>#REF!</v>
      </c>
      <c r="S206" s="221" t="e">
        <f>S191/#REF!-1</f>
        <v>#REF!</v>
      </c>
    </row>
    <row r="207" spans="1:21" hidden="1">
      <c r="A207" s="195" t="s">
        <v>197</v>
      </c>
      <c r="B207" s="221" t="e">
        <f>B191/#REF!-1</f>
        <v>#REF!</v>
      </c>
      <c r="C207" s="221" t="e">
        <f>C191/#REF!-1</f>
        <v>#REF!</v>
      </c>
      <c r="D207" s="221" t="e">
        <f>D191/#REF!-1</f>
        <v>#REF!</v>
      </c>
      <c r="E207" s="221" t="e">
        <f>E191/#REF!-1</f>
        <v>#REF!</v>
      </c>
      <c r="F207" s="221" t="e">
        <f>F191/#REF!-1</f>
        <v>#REF!</v>
      </c>
      <c r="G207" s="221" t="e">
        <f>G191/#REF!-1</f>
        <v>#REF!</v>
      </c>
      <c r="H207" s="221" t="e">
        <f>H191/#REF!-1</f>
        <v>#REF!</v>
      </c>
      <c r="I207" s="221" t="e">
        <f>I191/#REF!-1</f>
        <v>#REF!</v>
      </c>
      <c r="J207" s="221" t="e">
        <f>J191/#REF!-1</f>
        <v>#REF!</v>
      </c>
      <c r="K207" s="221" t="e">
        <f>K191/#REF!-1</f>
        <v>#REF!</v>
      </c>
      <c r="L207" s="221" t="e">
        <f>L191/#REF!-1</f>
        <v>#REF!</v>
      </c>
      <c r="M207" s="221" t="e">
        <f>M191/#REF!-1</f>
        <v>#REF!</v>
      </c>
      <c r="N207" s="221" t="e">
        <f>N191/#REF!-1</f>
        <v>#REF!</v>
      </c>
      <c r="O207" s="221" t="e">
        <f>O191/#REF!-1</f>
        <v>#REF!</v>
      </c>
      <c r="P207" s="221" t="e">
        <f>P191/#REF!-1</f>
        <v>#REF!</v>
      </c>
      <c r="Q207" s="221" t="e">
        <f>Q191/#REF!-1</f>
        <v>#REF!</v>
      </c>
      <c r="R207" s="221" t="e">
        <f>R191/#REF!-1</f>
        <v>#REF!</v>
      </c>
      <c r="S207" s="221" t="e">
        <f>S191/#REF!-1</f>
        <v>#REF!</v>
      </c>
    </row>
    <row r="208" spans="1:21" hidden="1">
      <c r="A208" s="195" t="s">
        <v>198</v>
      </c>
      <c r="B208" s="221" t="e">
        <f>B191/#REF!-1</f>
        <v>#REF!</v>
      </c>
      <c r="C208" s="221" t="e">
        <f>C191/#REF!-1</f>
        <v>#REF!</v>
      </c>
      <c r="D208" s="221" t="e">
        <f>D191/#REF!-1</f>
        <v>#REF!</v>
      </c>
      <c r="E208" s="221" t="e">
        <f>E191/#REF!-1</f>
        <v>#REF!</v>
      </c>
      <c r="F208" s="221" t="e">
        <f>F191/#REF!-1</f>
        <v>#REF!</v>
      </c>
      <c r="G208" s="221" t="e">
        <f>G191/#REF!-1</f>
        <v>#REF!</v>
      </c>
      <c r="H208" s="221" t="e">
        <f>H191/#REF!-1</f>
        <v>#REF!</v>
      </c>
      <c r="I208" s="221" t="e">
        <f>I191/#REF!-1</f>
        <v>#REF!</v>
      </c>
      <c r="J208" s="221" t="e">
        <f>J191/#REF!-1</f>
        <v>#REF!</v>
      </c>
      <c r="K208" s="221" t="e">
        <f>K191/#REF!-1</f>
        <v>#REF!</v>
      </c>
      <c r="L208" s="221" t="e">
        <f>L191/#REF!-1</f>
        <v>#REF!</v>
      </c>
      <c r="M208" s="221" t="e">
        <f>M191/#REF!-1</f>
        <v>#REF!</v>
      </c>
      <c r="N208" s="221" t="e">
        <f>N191/#REF!-1</f>
        <v>#REF!</v>
      </c>
      <c r="O208" s="221" t="e">
        <f>O191/#REF!-1</f>
        <v>#REF!</v>
      </c>
      <c r="P208" s="221" t="e">
        <f>P191/#REF!-1</f>
        <v>#REF!</v>
      </c>
      <c r="Q208" s="221" t="e">
        <f>Q191/#REF!-1</f>
        <v>#REF!</v>
      </c>
      <c r="R208" s="221" t="e">
        <f>R191/#REF!-1</f>
        <v>#REF!</v>
      </c>
      <c r="S208" s="221" t="e">
        <f>S191/#REF!-1</f>
        <v>#REF!</v>
      </c>
    </row>
    <row r="209" spans="1:27" hidden="1">
      <c r="F209" s="247"/>
    </row>
    <row r="210" spans="1:27" hidden="1">
      <c r="A210" s="233" t="s">
        <v>199</v>
      </c>
      <c r="B210" s="237">
        <f t="shared" ref="B210:S210" si="25">AVERAGE(B192:B194)</f>
        <v>1005198.9797975927</v>
      </c>
      <c r="C210" s="237">
        <f t="shared" si="25"/>
        <v>285271.54437230667</v>
      </c>
      <c r="D210" s="245">
        <f t="shared" si="25"/>
        <v>182760.60856630665</v>
      </c>
      <c r="E210" s="248">
        <f t="shared" si="25"/>
        <v>11458.546666666667</v>
      </c>
      <c r="F210" s="245">
        <f t="shared" si="25"/>
        <v>102511.26913933332</v>
      </c>
      <c r="G210" s="248">
        <f t="shared" si="25"/>
        <v>35573.076666666668</v>
      </c>
      <c r="H210" s="248">
        <f t="shared" si="25"/>
        <v>66937.525806000005</v>
      </c>
      <c r="I210" s="237">
        <f t="shared" si="25"/>
        <v>719927.16391595395</v>
      </c>
      <c r="J210" s="245">
        <f t="shared" si="25"/>
        <v>83104.117243007553</v>
      </c>
      <c r="K210" s="248">
        <f t="shared" si="25"/>
        <v>41011.189804571273</v>
      </c>
      <c r="L210" s="245">
        <f t="shared" si="25"/>
        <v>636822.71333961305</v>
      </c>
      <c r="M210" s="248">
        <f t="shared" si="25"/>
        <v>399431.30250163144</v>
      </c>
      <c r="N210" s="248">
        <f t="shared" si="25"/>
        <v>237391.07750464827</v>
      </c>
      <c r="O210" s="237">
        <f t="shared" si="25"/>
        <v>265865.05914264754</v>
      </c>
      <c r="P210" s="234">
        <f t="shared" si="25"/>
        <v>52470.736471237935</v>
      </c>
      <c r="Q210" s="237">
        <f t="shared" si="25"/>
        <v>739333.64914561308</v>
      </c>
      <c r="R210" s="234">
        <f t="shared" si="25"/>
        <v>435004.71250163141</v>
      </c>
      <c r="S210" s="234">
        <f t="shared" si="25"/>
        <v>304329.26997731492</v>
      </c>
    </row>
    <row r="211" spans="1:27" hidden="1">
      <c r="A211" s="235" t="s">
        <v>200</v>
      </c>
      <c r="B211" s="238">
        <f t="shared" ref="B211:S211" si="26">B191/B210-1</f>
        <v>0.25300007594194796</v>
      </c>
      <c r="C211" s="238">
        <f t="shared" si="26"/>
        <v>0.19157741704643283</v>
      </c>
      <c r="D211" s="246">
        <f t="shared" si="26"/>
        <v>0.15459497347560358</v>
      </c>
      <c r="E211" s="249">
        <f t="shared" si="26"/>
        <v>-0.13519486473560938</v>
      </c>
      <c r="F211" s="246">
        <f t="shared" si="26"/>
        <v>0.25749735694705622</v>
      </c>
      <c r="G211" s="249">
        <f t="shared" si="26"/>
        <v>0.41368261371451043</v>
      </c>
      <c r="H211" s="249">
        <f t="shared" si="26"/>
        <v>0.17450725961778746</v>
      </c>
      <c r="I211" s="238">
        <f t="shared" si="26"/>
        <v>0.2773424122845507</v>
      </c>
      <c r="J211" s="246">
        <f t="shared" si="26"/>
        <v>0.50171180658268044</v>
      </c>
      <c r="K211" s="249">
        <f t="shared" si="26"/>
        <v>9.0444624706832899E-2</v>
      </c>
      <c r="L211" s="246">
        <f t="shared" si="26"/>
        <v>0.24806174393196612</v>
      </c>
      <c r="M211" s="249">
        <f t="shared" si="26"/>
        <v>0.19629816314452553</v>
      </c>
      <c r="N211" s="249">
        <f t="shared" si="26"/>
        <v>0.33516025973971475</v>
      </c>
      <c r="O211" s="238">
        <f t="shared" si="26"/>
        <v>0.26309397284195457</v>
      </c>
      <c r="P211" s="236">
        <f t="shared" si="26"/>
        <v>4.1147570732661842E-2</v>
      </c>
      <c r="Q211" s="238">
        <f t="shared" si="26"/>
        <v>0.24937032403785375</v>
      </c>
      <c r="R211" s="236">
        <f t="shared" si="26"/>
        <v>0.2140707928391552</v>
      </c>
      <c r="S211" s="236">
        <f t="shared" si="26"/>
        <v>0.30015099973463966</v>
      </c>
    </row>
    <row r="212" spans="1:27" hidden="1"/>
    <row r="213" spans="1:27" hidden="1"/>
    <row r="214" spans="1:27" hidden="1"/>
    <row r="215" spans="1:27" hidden="1"/>
    <row r="217" spans="1:27">
      <c r="B217" s="260"/>
      <c r="C217" s="260"/>
      <c r="I217" s="260"/>
    </row>
    <row r="218" spans="1:27">
      <c r="A218" t="s">
        <v>249</v>
      </c>
      <c r="B218" s="261"/>
      <c r="C218" s="261" t="s">
        <v>250</v>
      </c>
      <c r="D218" s="261" t="s">
        <v>251</v>
      </c>
      <c r="E218" s="261" t="s">
        <v>0</v>
      </c>
      <c r="F218" s="261" t="s">
        <v>252</v>
      </c>
      <c r="G218" s="261">
        <f t="shared" ref="G218:S218" si="27">G169+G170+G171</f>
        <v>27306.25</v>
      </c>
      <c r="H218" s="261">
        <f t="shared" si="27"/>
        <v>34962.94</v>
      </c>
      <c r="I218" s="261">
        <f t="shared" si="27"/>
        <v>309462.87200137391</v>
      </c>
      <c r="J218" s="261">
        <f t="shared" si="27"/>
        <v>37908.507807366375</v>
      </c>
      <c r="K218" s="261">
        <f t="shared" si="27"/>
        <v>8003.0563718911162</v>
      </c>
      <c r="L218" s="261">
        <f t="shared" si="27"/>
        <v>271554.36419400759</v>
      </c>
      <c r="M218" s="261">
        <f t="shared" si="27"/>
        <v>186097.50885474306</v>
      </c>
      <c r="N218" s="261">
        <f t="shared" si="27"/>
        <v>85456.855339264483</v>
      </c>
      <c r="O218" s="261">
        <f t="shared" si="27"/>
        <v>99965.707807366387</v>
      </c>
      <c r="P218" s="261">
        <f t="shared" si="27"/>
        <v>12456.546371891116</v>
      </c>
      <c r="Q218" s="261">
        <f t="shared" si="27"/>
        <v>333823.55419400753</v>
      </c>
      <c r="R218" s="261">
        <f t="shared" si="27"/>
        <v>213403.75885474309</v>
      </c>
      <c r="S218" s="261">
        <f t="shared" si="27"/>
        <v>120419.79533926448</v>
      </c>
    </row>
    <row r="219" spans="1:27">
      <c r="A219" t="s">
        <v>1</v>
      </c>
      <c r="B219" s="261" t="s">
        <v>253</v>
      </c>
      <c r="C219" s="261">
        <v>743577</v>
      </c>
      <c r="D219" s="261">
        <v>964104</v>
      </c>
      <c r="E219" s="261">
        <v>1707681</v>
      </c>
      <c r="F219" s="261">
        <v>17076.810000000001</v>
      </c>
      <c r="G219" s="261">
        <f t="shared" ref="G219:S219" si="28">G182+G183+G184</f>
        <v>17020</v>
      </c>
      <c r="H219" s="261">
        <f t="shared" si="28"/>
        <v>20287</v>
      </c>
      <c r="I219" s="261">
        <f t="shared" si="28"/>
        <v>276636</v>
      </c>
      <c r="J219" s="261">
        <f t="shared" si="28"/>
        <v>18465</v>
      </c>
      <c r="K219" s="261">
        <f t="shared" si="28"/>
        <v>11522</v>
      </c>
      <c r="L219" s="261">
        <f t="shared" si="28"/>
        <v>258170</v>
      </c>
      <c r="M219" s="261">
        <f t="shared" si="28"/>
        <v>165363</v>
      </c>
      <c r="N219" s="261">
        <f t="shared" si="28"/>
        <v>92807</v>
      </c>
      <c r="O219" s="261">
        <f t="shared" si="28"/>
        <v>77770.713953908213</v>
      </c>
      <c r="P219" s="261">
        <f t="shared" si="28"/>
        <v>14814.29981158306</v>
      </c>
      <c r="Q219" s="261">
        <f t="shared" si="28"/>
        <v>295477.24924668216</v>
      </c>
      <c r="R219" s="261">
        <f t="shared" si="28"/>
        <v>182382.67090275607</v>
      </c>
      <c r="S219" s="261">
        <f t="shared" si="28"/>
        <v>113094.57834392611</v>
      </c>
      <c r="T219" s="261"/>
      <c r="U219" s="261"/>
      <c r="V219" s="261"/>
      <c r="W219" s="261"/>
      <c r="X219" s="261"/>
      <c r="Y219" s="261"/>
      <c r="Z219" s="261"/>
      <c r="AA219" s="261"/>
    </row>
    <row r="220" spans="1:27">
      <c r="B220" s="270" t="s">
        <v>3</v>
      </c>
      <c r="C220" s="270">
        <v>416305</v>
      </c>
      <c r="D220" s="270">
        <v>466299</v>
      </c>
      <c r="E220" s="270">
        <v>882604</v>
      </c>
      <c r="F220" s="270">
        <v>8826.0400000000009</v>
      </c>
      <c r="G220" s="270">
        <f t="shared" ref="G220:S220" si="29">(G219-G218)/G218*100</f>
        <v>-37.669947356374458</v>
      </c>
      <c r="H220" s="270">
        <f t="shared" si="29"/>
        <v>-41.975703416245892</v>
      </c>
      <c r="I220" s="270">
        <f t="shared" si="29"/>
        <v>-10.607693190809711</v>
      </c>
      <c r="J220" s="270">
        <f t="shared" si="29"/>
        <v>-51.29061767920107</v>
      </c>
      <c r="K220" s="270">
        <f t="shared" si="29"/>
        <v>43.969996768589048</v>
      </c>
      <c r="L220" s="270">
        <f t="shared" si="29"/>
        <v>-4.9287973086837775</v>
      </c>
      <c r="M220" s="270">
        <f t="shared" si="29"/>
        <v>-11.141744444804589</v>
      </c>
      <c r="N220" s="270">
        <f t="shared" si="29"/>
        <v>8.6010006237128405</v>
      </c>
      <c r="O220" s="270">
        <f t="shared" si="29"/>
        <v>-22.202607614430999</v>
      </c>
      <c r="P220" s="270">
        <f t="shared" si="29"/>
        <v>18.927826134957794</v>
      </c>
      <c r="Q220" s="270">
        <f t="shared" si="29"/>
        <v>-11.486997986079716</v>
      </c>
      <c r="R220" s="270">
        <f t="shared" si="29"/>
        <v>-14.536336247526949</v>
      </c>
      <c r="S220" s="270">
        <f t="shared" si="29"/>
        <v>-6.0830671358481254</v>
      </c>
    </row>
    <row r="221" spans="1:27">
      <c r="B221" t="s">
        <v>254</v>
      </c>
      <c r="C221">
        <v>136</v>
      </c>
      <c r="D221" s="261">
        <v>78007</v>
      </c>
      <c r="E221" s="261">
        <v>78143</v>
      </c>
      <c r="F221" s="261">
        <v>781.43</v>
      </c>
      <c r="G221" s="262"/>
    </row>
    <row r="222" spans="1:27">
      <c r="B222" t="s">
        <v>4</v>
      </c>
      <c r="C222">
        <v>327272</v>
      </c>
      <c r="D222" s="261">
        <v>497805</v>
      </c>
      <c r="E222" s="261">
        <v>825077</v>
      </c>
      <c r="F222" s="261">
        <v>8250.77</v>
      </c>
      <c r="G222" s="262"/>
    </row>
    <row r="223" spans="1:27">
      <c r="B223" t="s">
        <v>255</v>
      </c>
      <c r="C223">
        <v>155</v>
      </c>
      <c r="D223" s="261">
        <v>173620</v>
      </c>
      <c r="E223" s="261">
        <v>173775</v>
      </c>
      <c r="F223" s="261">
        <v>1737.75</v>
      </c>
      <c r="G223" s="262"/>
    </row>
    <row r="224" spans="1:27">
      <c r="B224" t="s">
        <v>247</v>
      </c>
      <c r="C224">
        <v>327117</v>
      </c>
      <c r="D224" s="261">
        <v>324185</v>
      </c>
      <c r="E224" s="261">
        <v>651302</v>
      </c>
      <c r="F224" s="261">
        <v>6513.02</v>
      </c>
      <c r="G224" s="262"/>
      <c r="H224" s="261"/>
    </row>
    <row r="225" spans="1:26">
      <c r="A225" t="s">
        <v>2</v>
      </c>
      <c r="B225" t="s">
        <v>253</v>
      </c>
      <c r="C225">
        <v>560718.40172875219</v>
      </c>
      <c r="D225" s="261">
        <v>7078286</v>
      </c>
      <c r="E225" s="261">
        <v>7639004.4017287521</v>
      </c>
      <c r="F225" s="261">
        <v>76390.044017287524</v>
      </c>
      <c r="G225" s="262"/>
      <c r="H225" s="261"/>
    </row>
    <row r="226" spans="1:26">
      <c r="B226" t="s">
        <v>3</v>
      </c>
      <c r="C226">
        <v>26585.043959478622</v>
      </c>
      <c r="D226" s="261">
        <v>1135231</v>
      </c>
      <c r="E226" s="261">
        <v>1161816.0439594786</v>
      </c>
      <c r="F226" s="261">
        <v>11618.160439594787</v>
      </c>
      <c r="G226" s="262"/>
      <c r="H226" s="261"/>
    </row>
    <row r="227" spans="1:26">
      <c r="B227" t="s">
        <v>254</v>
      </c>
      <c r="C227">
        <v>0</v>
      </c>
      <c r="D227" s="261">
        <v>672351</v>
      </c>
      <c r="E227" s="261">
        <v>672351</v>
      </c>
      <c r="F227" s="261">
        <v>6723.51</v>
      </c>
      <c r="G227" s="262"/>
      <c r="H227" s="261"/>
    </row>
    <row r="228" spans="1:26">
      <c r="B228" t="s">
        <v>4</v>
      </c>
      <c r="C228">
        <v>534133.35776927369</v>
      </c>
      <c r="D228" s="261">
        <v>5943055</v>
      </c>
      <c r="E228" s="261">
        <v>6477188.3577692732</v>
      </c>
      <c r="F228" s="261">
        <v>64771.88357769273</v>
      </c>
      <c r="G228" s="262"/>
      <c r="H228" s="261"/>
      <c r="I228" s="261"/>
      <c r="J228" s="261"/>
      <c r="K228" s="261"/>
      <c r="L228" s="261"/>
      <c r="M228" s="261"/>
      <c r="N228" s="261"/>
      <c r="O228" s="261"/>
      <c r="P228" s="261"/>
      <c r="Q228" s="261"/>
      <c r="R228" s="261"/>
      <c r="S228" s="261"/>
      <c r="T228" s="261"/>
      <c r="U228" s="261"/>
      <c r="V228" s="261"/>
      <c r="W228" s="261"/>
      <c r="X228" s="261"/>
      <c r="Y228" s="261"/>
      <c r="Z228" s="261"/>
    </row>
    <row r="229" spans="1:26">
      <c r="B229" t="s">
        <v>255</v>
      </c>
      <c r="C229">
        <v>146900.01281680044</v>
      </c>
      <c r="D229" s="261">
        <v>2509161</v>
      </c>
      <c r="E229" s="261">
        <v>2656061.0128168003</v>
      </c>
      <c r="F229" s="261">
        <v>26560.610128168002</v>
      </c>
      <c r="G229" s="262"/>
      <c r="H229" s="261"/>
    </row>
    <row r="230" spans="1:26">
      <c r="B230" t="s">
        <v>247</v>
      </c>
      <c r="C230">
        <v>387233.3449524733</v>
      </c>
      <c r="D230" s="261">
        <v>3433894</v>
      </c>
      <c r="E230" s="261">
        <v>3821127.3449524734</v>
      </c>
      <c r="F230" s="261">
        <v>38211.273449524735</v>
      </c>
      <c r="G230" s="262"/>
      <c r="H230" s="261"/>
    </row>
    <row r="231" spans="1:26">
      <c r="A231" t="s">
        <v>0</v>
      </c>
      <c r="B231" t="s">
        <v>0</v>
      </c>
      <c r="C231">
        <v>1304295.4017287521</v>
      </c>
      <c r="D231" s="261">
        <v>8042390</v>
      </c>
      <c r="E231" s="261">
        <v>9346685.401728753</v>
      </c>
      <c r="F231" s="261">
        <v>93466.854017287536</v>
      </c>
      <c r="G231" s="262"/>
      <c r="H231" s="261"/>
    </row>
    <row r="232" spans="1:26">
      <c r="B232" t="s">
        <v>3</v>
      </c>
      <c r="C232">
        <v>442890.04395947861</v>
      </c>
      <c r="D232" s="261">
        <v>1601530</v>
      </c>
      <c r="E232" s="261">
        <v>2044420.0439594786</v>
      </c>
      <c r="F232" s="261">
        <v>20444.200439594788</v>
      </c>
      <c r="G232" s="262"/>
      <c r="H232" s="261"/>
    </row>
    <row r="233" spans="1:26">
      <c r="B233" t="s">
        <v>254</v>
      </c>
      <c r="C233">
        <v>136</v>
      </c>
      <c r="D233" s="261">
        <v>750358</v>
      </c>
      <c r="E233" s="261">
        <v>750494</v>
      </c>
      <c r="F233" s="261">
        <v>7504.94</v>
      </c>
      <c r="G233" s="262"/>
      <c r="H233" s="261"/>
    </row>
    <row r="234" spans="1:26">
      <c r="B234" t="s">
        <v>4</v>
      </c>
      <c r="C234">
        <v>861405.35776927369</v>
      </c>
      <c r="D234" s="261">
        <v>6440860</v>
      </c>
      <c r="E234" s="261">
        <v>7302265.3577692732</v>
      </c>
      <c r="F234" s="261">
        <v>73022.653577692734</v>
      </c>
      <c r="G234" s="262"/>
      <c r="H234" s="261"/>
    </row>
    <row r="235" spans="1:26">
      <c r="B235" t="s">
        <v>255</v>
      </c>
      <c r="C235">
        <v>147055.01281680044</v>
      </c>
      <c r="D235" s="261">
        <v>2682781</v>
      </c>
      <c r="E235" s="261">
        <v>2829836.0128168003</v>
      </c>
      <c r="F235" s="261">
        <v>28298.360128168002</v>
      </c>
      <c r="G235" s="262"/>
      <c r="H235" s="261"/>
    </row>
    <row r="236" spans="1:26">
      <c r="B236" t="s">
        <v>247</v>
      </c>
      <c r="C236">
        <v>714350.3449524733</v>
      </c>
      <c r="D236" s="261">
        <v>3758079</v>
      </c>
      <c r="E236" s="261">
        <v>4472429.3449524734</v>
      </c>
      <c r="F236" s="261">
        <v>44724.293449524732</v>
      </c>
      <c r="G236" s="262"/>
      <c r="H236" s="261"/>
    </row>
    <row r="237" spans="1:26">
      <c r="D237" s="261"/>
      <c r="E237" s="261"/>
      <c r="F237" s="261"/>
      <c r="G237" s="261"/>
      <c r="H237" s="261"/>
    </row>
    <row r="238" spans="1:26">
      <c r="D238" s="261"/>
      <c r="E238" s="261"/>
      <c r="F238" s="261"/>
      <c r="G238" s="261"/>
      <c r="H238" s="261"/>
    </row>
    <row r="239" spans="1:26">
      <c r="D239" s="261"/>
      <c r="E239" s="261"/>
      <c r="F239" s="261"/>
      <c r="G239" s="261"/>
      <c r="H239" s="261"/>
    </row>
    <row r="240" spans="1:26">
      <c r="D240" s="261"/>
      <c r="E240" s="261"/>
      <c r="F240" s="261"/>
      <c r="G240" s="261"/>
      <c r="H240" s="261"/>
    </row>
    <row r="241" spans="3:17">
      <c r="C241" t="s">
        <v>247</v>
      </c>
      <c r="D241" s="261">
        <v>796172.9339174456</v>
      </c>
      <c r="E241" s="261">
        <v>3600784</v>
      </c>
      <c r="F241" s="261">
        <v>4396956.9339174461</v>
      </c>
      <c r="G241" s="261">
        <v>43969.569339174457</v>
      </c>
      <c r="H241" s="261">
        <v>0.8189263743349654</v>
      </c>
    </row>
    <row r="244" spans="3:17">
      <c r="E244" t="s">
        <v>213</v>
      </c>
      <c r="G244" s="265">
        <v>97783</v>
      </c>
      <c r="H244" s="265">
        <v>25315</v>
      </c>
      <c r="I244" s="265">
        <v>9505</v>
      </c>
      <c r="J244" s="265">
        <v>15810</v>
      </c>
      <c r="K244" s="265">
        <v>72468</v>
      </c>
      <c r="L244" s="265">
        <v>6665</v>
      </c>
      <c r="M244" s="265">
        <v>65803</v>
      </c>
      <c r="N244" s="265">
        <v>16170</v>
      </c>
      <c r="O244" s="265">
        <v>81613</v>
      </c>
      <c r="P244" s="265">
        <v>54900</v>
      </c>
      <c r="Q244" s="265">
        <v>26713</v>
      </c>
    </row>
    <row r="245" spans="3:17">
      <c r="E245" t="s">
        <v>214</v>
      </c>
      <c r="G245" s="265">
        <v>153809</v>
      </c>
      <c r="H245" s="265">
        <v>48283</v>
      </c>
      <c r="I245" s="265">
        <v>21054</v>
      </c>
      <c r="J245" s="265">
        <v>27229</v>
      </c>
      <c r="K245" s="265">
        <v>105526</v>
      </c>
      <c r="L245" s="265">
        <v>19227</v>
      </c>
      <c r="M245" s="265">
        <v>86299</v>
      </c>
      <c r="N245" s="265">
        <v>40282</v>
      </c>
      <c r="O245" s="265">
        <v>113528</v>
      </c>
      <c r="P245" s="265">
        <v>70998</v>
      </c>
      <c r="Q245" s="265">
        <v>42529</v>
      </c>
    </row>
    <row r="246" spans="3:17">
      <c r="E246" t="s">
        <v>215</v>
      </c>
      <c r="F246" t="s">
        <v>216</v>
      </c>
      <c r="G246" s="265">
        <v>144577</v>
      </c>
      <c r="H246" s="265">
        <v>40024</v>
      </c>
      <c r="I246" s="265">
        <v>25864</v>
      </c>
      <c r="J246" s="265">
        <v>14161</v>
      </c>
      <c r="K246" s="265">
        <v>104553</v>
      </c>
      <c r="L246" s="265">
        <v>9082</v>
      </c>
      <c r="M246" s="265">
        <v>95470</v>
      </c>
      <c r="N246" s="265">
        <v>34946</v>
      </c>
      <c r="O246" s="265">
        <v>109631</v>
      </c>
      <c r="P246" s="265">
        <v>72762</v>
      </c>
      <c r="Q246" s="265">
        <v>36870</v>
      </c>
    </row>
    <row r="247" spans="3:17">
      <c r="F247" t="s">
        <v>217</v>
      </c>
      <c r="G247" s="266">
        <f>(G246-G245)/G245*100</f>
        <v>-6.0022495432646981</v>
      </c>
      <c r="H247" s="266">
        <f t="shared" ref="H247:Q247" si="30">(H246-H245)/H245*100</f>
        <v>-17.105399415943502</v>
      </c>
      <c r="I247" s="266">
        <f t="shared" si="30"/>
        <v>22.846015009024416</v>
      </c>
      <c r="J247" s="266">
        <f t="shared" si="30"/>
        <v>-47.992948694406699</v>
      </c>
      <c r="K247" s="266">
        <f t="shared" si="30"/>
        <v>-0.92204764702537767</v>
      </c>
      <c r="L247" s="266">
        <f t="shared" si="30"/>
        <v>-52.764341810994949</v>
      </c>
      <c r="M247" s="266">
        <f t="shared" si="30"/>
        <v>10.627006106675628</v>
      </c>
      <c r="N247" s="266">
        <f t="shared" si="30"/>
        <v>-13.246611389702597</v>
      </c>
      <c r="O247" s="266">
        <f t="shared" si="30"/>
        <v>-3.4326333591713061</v>
      </c>
      <c r="P247" s="266">
        <f t="shared" si="30"/>
        <v>2.4845770303388828</v>
      </c>
      <c r="Q247" s="266">
        <f t="shared" si="30"/>
        <v>-13.30621458299043</v>
      </c>
    </row>
    <row r="248" spans="3:17">
      <c r="F248" t="s">
        <v>218</v>
      </c>
      <c r="G248" s="266">
        <f>(G246-G244)/G244*100</f>
        <v>47.854944110939527</v>
      </c>
      <c r="H248" s="266">
        <f t="shared" ref="H248:Q248" si="31">(H246-H244)/H244*100</f>
        <v>58.103890973730984</v>
      </c>
      <c r="I248" s="266">
        <f t="shared" si="31"/>
        <v>172.10941609679116</v>
      </c>
      <c r="J248" s="266">
        <f t="shared" si="31"/>
        <v>-10.43010752688172</v>
      </c>
      <c r="K248" s="266">
        <f t="shared" si="31"/>
        <v>44.274714356681571</v>
      </c>
      <c r="L248" s="266">
        <f t="shared" si="31"/>
        <v>36.264066016504124</v>
      </c>
      <c r="M248" s="266">
        <f t="shared" si="31"/>
        <v>45.084570612282114</v>
      </c>
      <c r="N248" s="266">
        <f t="shared" si="31"/>
        <v>116.11626468769325</v>
      </c>
      <c r="O248" s="266">
        <f t="shared" si="31"/>
        <v>34.330315023341868</v>
      </c>
      <c r="P248" s="266">
        <f t="shared" si="31"/>
        <v>32.535519125683059</v>
      </c>
      <c r="Q248" s="266">
        <f t="shared" si="31"/>
        <v>38.02268558379815</v>
      </c>
    </row>
    <row r="249" spans="3:17">
      <c r="E249" t="s">
        <v>219</v>
      </c>
      <c r="G249" s="265">
        <v>940268</v>
      </c>
      <c r="H249" s="265">
        <v>285725</v>
      </c>
      <c r="I249" s="265">
        <v>203011</v>
      </c>
      <c r="J249" s="265">
        <v>82714</v>
      </c>
      <c r="K249" s="265">
        <v>654543</v>
      </c>
      <c r="L249" s="265">
        <v>52839</v>
      </c>
      <c r="M249" s="265">
        <v>601703</v>
      </c>
      <c r="N249" s="265">
        <v>255851</v>
      </c>
      <c r="O249" s="265">
        <v>684416</v>
      </c>
      <c r="P249" s="265">
        <v>413772</v>
      </c>
      <c r="Q249" s="265">
        <v>270646</v>
      </c>
    </row>
    <row r="250" spans="3:17">
      <c r="E250" t="s">
        <v>220</v>
      </c>
      <c r="G250" s="265">
        <v>991700</v>
      </c>
      <c r="H250" s="265">
        <v>281003</v>
      </c>
      <c r="I250" s="265">
        <v>159576</v>
      </c>
      <c r="J250" s="265">
        <v>121427</v>
      </c>
      <c r="K250" s="265">
        <v>710697</v>
      </c>
      <c r="L250" s="265">
        <v>77420</v>
      </c>
      <c r="M250" s="265">
        <v>633277</v>
      </c>
      <c r="N250" s="265">
        <v>236996</v>
      </c>
      <c r="O250" s="265">
        <v>754704</v>
      </c>
      <c r="P250" s="265">
        <v>449404</v>
      </c>
      <c r="Q250" s="265">
        <v>305300</v>
      </c>
    </row>
    <row r="251" spans="3:17">
      <c r="E251" t="s">
        <v>221</v>
      </c>
      <c r="G251" s="265">
        <v>1035360</v>
      </c>
      <c r="H251" s="265">
        <v>292703</v>
      </c>
      <c r="I251" s="265">
        <v>185217</v>
      </c>
      <c r="J251" s="265">
        <v>107486</v>
      </c>
      <c r="K251" s="265">
        <v>742660</v>
      </c>
      <c r="L251" s="265">
        <v>107294</v>
      </c>
      <c r="M251" s="265">
        <v>635364</v>
      </c>
      <c r="N251" s="265">
        <v>292512</v>
      </c>
      <c r="O251" s="265">
        <v>742850</v>
      </c>
      <c r="P251" s="265">
        <v>435970</v>
      </c>
      <c r="Q251" s="265">
        <v>306980</v>
      </c>
    </row>
    <row r="252" spans="3:17">
      <c r="E252" t="s">
        <v>217</v>
      </c>
      <c r="G252" s="266">
        <f>(G251-G250)/G250*100</f>
        <v>4.4025410910557632</v>
      </c>
      <c r="H252" s="266">
        <f t="shared" ref="H252:Q252" si="32">(H251-H250)/H250*100</f>
        <v>4.1636566157656683</v>
      </c>
      <c r="I252" s="266">
        <f t="shared" si="32"/>
        <v>16.068205745224844</v>
      </c>
      <c r="J252" s="266">
        <f t="shared" si="32"/>
        <v>-11.480972106697852</v>
      </c>
      <c r="K252" s="266">
        <f t="shared" si="32"/>
        <v>4.4974159170504446</v>
      </c>
      <c r="L252" s="266">
        <f t="shared" si="32"/>
        <v>38.58692844226298</v>
      </c>
      <c r="M252" s="266">
        <f t="shared" si="32"/>
        <v>0.32955562889541223</v>
      </c>
      <c r="N252" s="266">
        <f t="shared" si="32"/>
        <v>23.424867930260426</v>
      </c>
      <c r="O252" s="266">
        <f t="shared" si="32"/>
        <v>-1.5706820157306707</v>
      </c>
      <c r="P252" s="266">
        <f t="shared" si="32"/>
        <v>-2.9892924851581206</v>
      </c>
      <c r="Q252" s="266">
        <f t="shared" si="32"/>
        <v>0.550278414674091</v>
      </c>
    </row>
    <row r="253" spans="3:17">
      <c r="E253" t="s">
        <v>222</v>
      </c>
      <c r="G253" s="266">
        <f>(G251-G249)/G249*100</f>
        <v>10.11328685013209</v>
      </c>
      <c r="H253" s="266">
        <f t="shared" ref="H253:Q253" si="33">(H251-H249)/H249*100</f>
        <v>2.4422084171843559</v>
      </c>
      <c r="I253" s="266">
        <f t="shared" si="33"/>
        <v>-8.7650422883489068</v>
      </c>
      <c r="J253" s="266">
        <f t="shared" si="33"/>
        <v>29.948980825495081</v>
      </c>
      <c r="K253" s="266">
        <f t="shared" si="33"/>
        <v>13.462369928331675</v>
      </c>
      <c r="L253" s="266">
        <f t="shared" si="33"/>
        <v>103.05834705425916</v>
      </c>
      <c r="M253" s="266">
        <f t="shared" si="33"/>
        <v>5.594288211958391</v>
      </c>
      <c r="N253" s="266">
        <f t="shared" si="33"/>
        <v>14.329043075852743</v>
      </c>
      <c r="O253" s="266">
        <f t="shared" si="33"/>
        <v>8.5377898821769218</v>
      </c>
      <c r="P253" s="266">
        <f t="shared" si="33"/>
        <v>5.3647902709704862</v>
      </c>
      <c r="Q253" s="266">
        <f t="shared" si="33"/>
        <v>13.424916680830309</v>
      </c>
    </row>
    <row r="259" spans="5:13">
      <c r="E259" t="s">
        <v>223</v>
      </c>
      <c r="F259" t="s">
        <v>224</v>
      </c>
      <c r="G259" t="s">
        <v>225</v>
      </c>
      <c r="H259" t="s">
        <v>226</v>
      </c>
      <c r="I259" t="s">
        <v>227</v>
      </c>
      <c r="J259" t="s">
        <v>228</v>
      </c>
      <c r="K259" t="s">
        <v>229</v>
      </c>
      <c r="L259" t="s">
        <v>231</v>
      </c>
      <c r="M259" t="s">
        <v>226</v>
      </c>
    </row>
    <row r="260" spans="5:13">
      <c r="K260" t="s">
        <v>230</v>
      </c>
    </row>
    <row r="261" spans="5:13">
      <c r="E261" t="s">
        <v>232</v>
      </c>
      <c r="F261" s="265">
        <v>144577</v>
      </c>
      <c r="G261" s="265">
        <v>97985</v>
      </c>
      <c r="H261" s="266">
        <f>(F261-G261)/G261*100</f>
        <v>47.550135224779304</v>
      </c>
      <c r="I261" s="265">
        <v>153809</v>
      </c>
      <c r="J261" s="266">
        <f>(F261-I261)/I261*100</f>
        <v>-6.0022495432646981</v>
      </c>
      <c r="K261" s="265">
        <v>1035360</v>
      </c>
      <c r="L261" s="265">
        <v>991700</v>
      </c>
      <c r="M261" s="266">
        <f>(K261-L261)/L261*100</f>
        <v>4.4025410910557632</v>
      </c>
    </row>
    <row r="262" spans="5:13">
      <c r="E262" t="s">
        <v>233</v>
      </c>
      <c r="F262" s="265">
        <v>40024</v>
      </c>
      <c r="G262" s="265">
        <v>26446</v>
      </c>
      <c r="H262" s="266">
        <f t="shared" ref="H262:H267" si="34">(F262-G262)/G262*100</f>
        <v>51.342358012553881</v>
      </c>
      <c r="I262" s="265">
        <v>48283</v>
      </c>
      <c r="J262" s="266">
        <f t="shared" ref="J262:J267" si="35">(F262-I262)/I262*100</f>
        <v>-17.105399415943502</v>
      </c>
      <c r="K262" s="265">
        <v>292703</v>
      </c>
      <c r="L262" s="265">
        <v>281003</v>
      </c>
      <c r="M262" s="266">
        <f t="shared" ref="M262:M267" si="36">(K262-L262)/L262*100</f>
        <v>4.1636566157656683</v>
      </c>
    </row>
    <row r="263" spans="5:13">
      <c r="E263" t="s">
        <v>234</v>
      </c>
      <c r="F263" s="265">
        <v>25864</v>
      </c>
      <c r="G263" s="265">
        <v>16471</v>
      </c>
      <c r="H263" s="266">
        <f t="shared" si="34"/>
        <v>57.027502883856471</v>
      </c>
      <c r="I263" s="265">
        <v>21054</v>
      </c>
      <c r="J263" s="266">
        <f t="shared" si="35"/>
        <v>22.846015009024416</v>
      </c>
      <c r="K263" s="265">
        <v>185217</v>
      </c>
      <c r="L263" s="265">
        <v>159576</v>
      </c>
      <c r="M263" s="266">
        <f t="shared" si="36"/>
        <v>16.068205745224844</v>
      </c>
    </row>
    <row r="264" spans="5:13">
      <c r="E264" t="s">
        <v>235</v>
      </c>
      <c r="F264" s="265">
        <v>14161</v>
      </c>
      <c r="G264" s="265">
        <v>9975</v>
      </c>
      <c r="H264" s="266">
        <f t="shared" si="34"/>
        <v>41.964912280701753</v>
      </c>
      <c r="I264" s="265">
        <v>27229</v>
      </c>
      <c r="J264" s="266">
        <f t="shared" si="35"/>
        <v>-47.992948694406699</v>
      </c>
      <c r="K264" s="265">
        <v>107486</v>
      </c>
      <c r="L264" s="265">
        <v>121427</v>
      </c>
      <c r="M264" s="266">
        <f t="shared" si="36"/>
        <v>-11.480972106697852</v>
      </c>
    </row>
    <row r="265" spans="5:13">
      <c r="E265" t="s">
        <v>236</v>
      </c>
      <c r="F265" s="265">
        <v>104553</v>
      </c>
      <c r="G265" s="265">
        <v>71539</v>
      </c>
      <c r="H265" s="266">
        <f t="shared" si="34"/>
        <v>46.148254798082164</v>
      </c>
      <c r="I265" s="265">
        <v>105526</v>
      </c>
      <c r="J265" s="266">
        <f t="shared" si="35"/>
        <v>-0.92204764702537767</v>
      </c>
      <c r="K265" s="265">
        <v>742660</v>
      </c>
      <c r="L265" s="265">
        <v>710697</v>
      </c>
      <c r="M265" s="266">
        <f t="shared" si="36"/>
        <v>4.4974159170504446</v>
      </c>
    </row>
    <row r="266" spans="5:13">
      <c r="E266" t="s">
        <v>234</v>
      </c>
      <c r="F266" s="265">
        <v>9082</v>
      </c>
      <c r="G266" s="265">
        <v>3497</v>
      </c>
      <c r="H266" s="266">
        <f t="shared" si="34"/>
        <v>159.70832141835859</v>
      </c>
      <c r="I266" s="265">
        <v>19227</v>
      </c>
      <c r="J266" s="266">
        <f t="shared" si="35"/>
        <v>-52.764341810994949</v>
      </c>
      <c r="K266" s="265">
        <v>107294</v>
      </c>
      <c r="L266" s="265">
        <v>77420</v>
      </c>
      <c r="M266" s="266">
        <f t="shared" si="36"/>
        <v>38.58692844226298</v>
      </c>
    </row>
    <row r="267" spans="5:13">
      <c r="E267" t="s">
        <v>235</v>
      </c>
      <c r="F267" s="265">
        <v>95470</v>
      </c>
      <c r="G267" s="265">
        <v>68042</v>
      </c>
      <c r="H267" s="266">
        <f t="shared" si="34"/>
        <v>40.310396519796598</v>
      </c>
      <c r="I267" s="265">
        <v>86299</v>
      </c>
      <c r="J267" s="266">
        <f t="shared" si="35"/>
        <v>10.627006106675628</v>
      </c>
      <c r="K267" s="265">
        <v>635364</v>
      </c>
      <c r="L267" s="265">
        <v>633277</v>
      </c>
      <c r="M267" s="266">
        <f t="shared" si="36"/>
        <v>0.32955562889541223</v>
      </c>
    </row>
    <row r="271" spans="5:13">
      <c r="E271" t="s">
        <v>237</v>
      </c>
      <c r="F271" t="s">
        <v>224</v>
      </c>
      <c r="G271" t="s">
        <v>238</v>
      </c>
      <c r="H271" t="s">
        <v>226</v>
      </c>
      <c r="I271" t="s">
        <v>227</v>
      </c>
      <c r="J271" t="s">
        <v>228</v>
      </c>
    </row>
    <row r="272" spans="5:13">
      <c r="E272" t="s">
        <v>239</v>
      </c>
      <c r="F272" s="265">
        <v>13564</v>
      </c>
      <c r="G272" s="265">
        <v>13185</v>
      </c>
      <c r="H272" s="266">
        <f>(F272-G272)/G272*100</f>
        <v>2.8744785741372771</v>
      </c>
      <c r="I272" s="265">
        <v>15074</v>
      </c>
      <c r="J272">
        <v>-10</v>
      </c>
    </row>
    <row r="273" spans="5:10">
      <c r="E273" t="s">
        <v>240</v>
      </c>
      <c r="F273" s="265">
        <v>5198</v>
      </c>
      <c r="G273" s="265">
        <v>5428</v>
      </c>
      <c r="H273" s="266">
        <f t="shared" ref="H273:H281" si="37">(F273-G273)/G273*100</f>
        <v>-4.2372881355932197</v>
      </c>
      <c r="I273" s="265">
        <v>6241</v>
      </c>
      <c r="J273">
        <v>-16.7</v>
      </c>
    </row>
    <row r="274" spans="5:10">
      <c r="E274" t="s">
        <v>241</v>
      </c>
      <c r="F274" s="265">
        <v>8366</v>
      </c>
      <c r="G274" s="265">
        <v>7757</v>
      </c>
      <c r="H274" s="266">
        <f t="shared" si="37"/>
        <v>7.8509733144256799</v>
      </c>
      <c r="I274" s="265">
        <v>8833</v>
      </c>
      <c r="J274">
        <v>-5.3</v>
      </c>
    </row>
    <row r="275" spans="5:10">
      <c r="E275" t="s">
        <v>242</v>
      </c>
      <c r="F275" s="265">
        <v>11399</v>
      </c>
      <c r="G275" s="265">
        <v>9906</v>
      </c>
      <c r="H275" s="266">
        <f t="shared" si="37"/>
        <v>15.071673733091057</v>
      </c>
      <c r="I275" s="265">
        <v>11521</v>
      </c>
      <c r="J275">
        <v>-1.1000000000000001</v>
      </c>
    </row>
    <row r="276" spans="5:10">
      <c r="E276" t="s">
        <v>240</v>
      </c>
      <c r="F276" s="265">
        <v>4779</v>
      </c>
      <c r="G276" s="265">
        <v>3569</v>
      </c>
      <c r="H276" s="266">
        <f t="shared" si="37"/>
        <v>33.903054076772207</v>
      </c>
      <c r="I276" s="265">
        <v>4693</v>
      </c>
      <c r="J276">
        <v>1.8</v>
      </c>
    </row>
    <row r="277" spans="5:10">
      <c r="E277" t="s">
        <v>241</v>
      </c>
      <c r="F277" s="265">
        <v>6620</v>
      </c>
      <c r="G277" s="265">
        <v>6337</v>
      </c>
      <c r="H277" s="266">
        <f t="shared" si="37"/>
        <v>4.4658355688811744</v>
      </c>
      <c r="I277" s="265">
        <v>6828</v>
      </c>
      <c r="J277">
        <v>-3</v>
      </c>
    </row>
    <row r="278" spans="5:10">
      <c r="E278" t="s">
        <v>243</v>
      </c>
      <c r="F278" s="265">
        <v>53130</v>
      </c>
      <c r="G278" s="265">
        <v>54282</v>
      </c>
      <c r="H278" s="266">
        <f t="shared" si="37"/>
        <v>-2.1222504697689843</v>
      </c>
      <c r="I278" s="265">
        <v>62562</v>
      </c>
      <c r="J278" s="266">
        <f>(F278-I278)/I278*100</f>
        <v>-15.076244365589336</v>
      </c>
    </row>
    <row r="279" spans="5:10">
      <c r="E279" t="s">
        <v>244</v>
      </c>
      <c r="F279" s="265">
        <v>9716</v>
      </c>
      <c r="G279" s="265">
        <v>12117</v>
      </c>
      <c r="H279" s="266">
        <f t="shared" si="37"/>
        <v>-19.81513575967649</v>
      </c>
      <c r="I279" s="265">
        <v>21356</v>
      </c>
      <c r="J279" s="266">
        <f t="shared" ref="J279:J281" si="38">(F279-I279)/I279*100</f>
        <v>-54.504588874321037</v>
      </c>
    </row>
    <row r="280" spans="5:10">
      <c r="E280" t="s">
        <v>245</v>
      </c>
      <c r="F280" s="265">
        <v>43914</v>
      </c>
      <c r="G280" s="265">
        <v>42165</v>
      </c>
      <c r="H280" s="266">
        <f t="shared" si="37"/>
        <v>4.1479900391319813</v>
      </c>
      <c r="I280" s="265">
        <v>41206</v>
      </c>
      <c r="J280" s="266">
        <f t="shared" si="38"/>
        <v>6.5718584672135121</v>
      </c>
    </row>
    <row r="281" spans="5:10">
      <c r="E281" t="s">
        <v>246</v>
      </c>
      <c r="F281" s="265">
        <v>1925</v>
      </c>
      <c r="G281" s="265">
        <v>1976</v>
      </c>
      <c r="H281" s="266">
        <f t="shared" si="37"/>
        <v>-2.5809716599190282</v>
      </c>
      <c r="I281" s="265">
        <v>1891</v>
      </c>
      <c r="J281" s="266">
        <f t="shared" si="38"/>
        <v>1.7979904812268643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2017-11-08T06:10:44Z</cp:lastPrinted>
  <dcterms:created xsi:type="dcterms:W3CDTF">2015-03-05T07:20:42Z</dcterms:created>
  <dcterms:modified xsi:type="dcterms:W3CDTF">2017-12-07T08:15:38Z</dcterms:modified>
</cp:coreProperties>
</file>